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2490" yWindow="2850" windowWidth="18690" windowHeight="5130" tabRatio="823"/>
  </bookViews>
  <sheets>
    <sheet name="2021_június" sheetId="18" r:id="rId1"/>
  </sheets>
  <calcPr calcId="125725"/>
</workbook>
</file>

<file path=xl/calcChain.xml><?xml version="1.0" encoding="utf-8"?>
<calcChain xmlns="http://schemas.openxmlformats.org/spreadsheetml/2006/main">
  <c r="G295" i="18"/>
  <c r="F295"/>
  <c r="E295"/>
  <c r="D295"/>
  <c r="C295"/>
  <c r="G287"/>
  <c r="F287"/>
  <c r="E287"/>
  <c r="D287"/>
  <c r="C287"/>
  <c r="G285"/>
  <c r="F285"/>
  <c r="E285"/>
  <c r="D285"/>
  <c r="C285"/>
  <c r="G279"/>
  <c r="G278" s="1"/>
  <c r="F279"/>
  <c r="E279"/>
  <c r="D279"/>
  <c r="C279"/>
  <c r="G275"/>
  <c r="F275"/>
  <c r="E275"/>
  <c r="D275"/>
  <c r="C275"/>
  <c r="G273"/>
  <c r="F273"/>
  <c r="E273"/>
  <c r="D273"/>
  <c r="C273"/>
  <c r="G268"/>
  <c r="F268"/>
  <c r="F267" s="1"/>
  <c r="E268"/>
  <c r="D268"/>
  <c r="C268"/>
  <c r="C267"/>
  <c r="G265"/>
  <c r="G264" s="1"/>
  <c r="F265"/>
  <c r="E265"/>
  <c r="D265"/>
  <c r="C265"/>
  <c r="C264" s="1"/>
  <c r="F264"/>
  <c r="E264"/>
  <c r="D264"/>
  <c r="G262"/>
  <c r="F262"/>
  <c r="E262"/>
  <c r="D262"/>
  <c r="C262"/>
  <c r="G260"/>
  <c r="F260"/>
  <c r="E260"/>
  <c r="D260"/>
  <c r="C260"/>
  <c r="G257"/>
  <c r="F257"/>
  <c r="E257"/>
  <c r="D257"/>
  <c r="C257"/>
  <c r="G252"/>
  <c r="F252"/>
  <c r="E252"/>
  <c r="D252"/>
  <c r="C252"/>
  <c r="G249"/>
  <c r="F249"/>
  <c r="E249"/>
  <c r="D249"/>
  <c r="C249"/>
  <c r="G246"/>
  <c r="F246"/>
  <c r="E246"/>
  <c r="D246"/>
  <c r="C246"/>
  <c r="G241"/>
  <c r="F241"/>
  <c r="E241"/>
  <c r="D241"/>
  <c r="C241"/>
  <c r="G238"/>
  <c r="F238"/>
  <c r="E238"/>
  <c r="D238"/>
  <c r="C238"/>
  <c r="G236"/>
  <c r="F236"/>
  <c r="E236"/>
  <c r="D236"/>
  <c r="C236"/>
  <c r="G233"/>
  <c r="F233"/>
  <c r="E233"/>
  <c r="D233"/>
  <c r="C233"/>
  <c r="G230"/>
  <c r="F230"/>
  <c r="E230"/>
  <c r="D230"/>
  <c r="C230"/>
  <c r="G226"/>
  <c r="F226"/>
  <c r="E226"/>
  <c r="D226"/>
  <c r="C226"/>
  <c r="G223"/>
  <c r="F223"/>
  <c r="E223"/>
  <c r="D223"/>
  <c r="C223"/>
  <c r="G215"/>
  <c r="G210" s="1"/>
  <c r="F215"/>
  <c r="F210" s="1"/>
  <c r="E215"/>
  <c r="E210" s="1"/>
  <c r="D215"/>
  <c r="D210" s="1"/>
  <c r="C215"/>
  <c r="C210" s="1"/>
  <c r="G207"/>
  <c r="F207"/>
  <c r="E207"/>
  <c r="D207"/>
  <c r="C207"/>
  <c r="G204"/>
  <c r="F204"/>
  <c r="E204"/>
  <c r="D204"/>
  <c r="C204"/>
  <c r="G202"/>
  <c r="F202"/>
  <c r="E202"/>
  <c r="E200" s="1"/>
  <c r="D202"/>
  <c r="D200" s="1"/>
  <c r="C202"/>
  <c r="G200"/>
  <c r="F200"/>
  <c r="C200"/>
  <c r="G198"/>
  <c r="F198"/>
  <c r="E198"/>
  <c r="D198"/>
  <c r="C198"/>
  <c r="G193"/>
  <c r="F193"/>
  <c r="E193"/>
  <c r="D193"/>
  <c r="C193"/>
  <c r="G187"/>
  <c r="F187"/>
  <c r="E187"/>
  <c r="D187"/>
  <c r="C187"/>
  <c r="G185"/>
  <c r="F185"/>
  <c r="E185"/>
  <c r="D185"/>
  <c r="C185"/>
  <c r="G172"/>
  <c r="G169" s="1"/>
  <c r="F172"/>
  <c r="F169" s="1"/>
  <c r="E172"/>
  <c r="E169" s="1"/>
  <c r="D172"/>
  <c r="D169" s="1"/>
  <c r="C172"/>
  <c r="C169" s="1"/>
  <c r="G161"/>
  <c r="F161"/>
  <c r="E161"/>
  <c r="D161"/>
  <c r="C161"/>
  <c r="G154"/>
  <c r="F154"/>
  <c r="E154"/>
  <c r="D154"/>
  <c r="C154"/>
  <c r="G151"/>
  <c r="F151"/>
  <c r="E151"/>
  <c r="D151"/>
  <c r="C151"/>
  <c r="G147"/>
  <c r="F147"/>
  <c r="E147"/>
  <c r="D147"/>
  <c r="C147"/>
  <c r="G144"/>
  <c r="F144"/>
  <c r="E144"/>
  <c r="D144"/>
  <c r="C144"/>
  <c r="G139"/>
  <c r="G137" s="1"/>
  <c r="F139"/>
  <c r="F137" s="1"/>
  <c r="E139"/>
  <c r="D139"/>
  <c r="D137" s="1"/>
  <c r="C139"/>
  <c r="C137" s="1"/>
  <c r="C130" s="1"/>
  <c r="E137"/>
  <c r="G131"/>
  <c r="F131"/>
  <c r="E131"/>
  <c r="D131"/>
  <c r="C131"/>
  <c r="G127"/>
  <c r="F127"/>
  <c r="E127"/>
  <c r="D127"/>
  <c r="C127"/>
  <c r="G124"/>
  <c r="F124"/>
  <c r="E124"/>
  <c r="D124"/>
  <c r="C124"/>
  <c r="G120"/>
  <c r="F120"/>
  <c r="E120"/>
  <c r="D120"/>
  <c r="C120"/>
  <c r="G117"/>
  <c r="F117"/>
  <c r="E117"/>
  <c r="E115" s="1"/>
  <c r="D117"/>
  <c r="C117"/>
  <c r="G110"/>
  <c r="G109" s="1"/>
  <c r="F110"/>
  <c r="F109" s="1"/>
  <c r="F102" s="1"/>
  <c r="E110"/>
  <c r="D110"/>
  <c r="D109" s="1"/>
  <c r="C110"/>
  <c r="C109" s="1"/>
  <c r="E109"/>
  <c r="G103"/>
  <c r="F103"/>
  <c r="E103"/>
  <c r="D103"/>
  <c r="C103"/>
  <c r="C102" s="1"/>
  <c r="E102"/>
  <c r="G98"/>
  <c r="F98"/>
  <c r="E98"/>
  <c r="D98"/>
  <c r="C98"/>
  <c r="G94"/>
  <c r="F94"/>
  <c r="E94"/>
  <c r="D94"/>
  <c r="C94"/>
  <c r="G92"/>
  <c r="F92"/>
  <c r="E92"/>
  <c r="D92"/>
  <c r="C92"/>
  <c r="G88"/>
  <c r="G87" s="1"/>
  <c r="G86" s="1"/>
  <c r="F88"/>
  <c r="E88"/>
  <c r="E87" s="1"/>
  <c r="E86" s="1"/>
  <c r="D88"/>
  <c r="C88"/>
  <c r="C87" s="1"/>
  <c r="C86" s="1"/>
  <c r="F87"/>
  <c r="D87"/>
  <c r="D86" s="1"/>
  <c r="F86"/>
  <c r="G81"/>
  <c r="G80" s="1"/>
  <c r="F81"/>
  <c r="F80" s="1"/>
  <c r="E81"/>
  <c r="E80" s="1"/>
  <c r="D81"/>
  <c r="D80" s="1"/>
  <c r="C81"/>
  <c r="C80" s="1"/>
  <c r="G74"/>
  <c r="F74"/>
  <c r="E74"/>
  <c r="D74"/>
  <c r="C74"/>
  <c r="G72"/>
  <c r="F72"/>
  <c r="E72"/>
  <c r="D72"/>
  <c r="C72"/>
  <c r="G70"/>
  <c r="F70"/>
  <c r="E70"/>
  <c r="D70"/>
  <c r="C70"/>
  <c r="G62"/>
  <c r="G60" s="1"/>
  <c r="G58" s="1"/>
  <c r="F62"/>
  <c r="E62"/>
  <c r="E60" s="1"/>
  <c r="E58" s="1"/>
  <c r="D62"/>
  <c r="C62"/>
  <c r="C60" s="1"/>
  <c r="C58" s="1"/>
  <c r="F60"/>
  <c r="D60"/>
  <c r="D58" s="1"/>
  <c r="F58"/>
  <c r="G55"/>
  <c r="F55"/>
  <c r="E55"/>
  <c r="D55"/>
  <c r="C55"/>
  <c r="G51"/>
  <c r="F51"/>
  <c r="E51"/>
  <c r="D51"/>
  <c r="C51"/>
  <c r="G47"/>
  <c r="F47"/>
  <c r="E47"/>
  <c r="D47"/>
  <c r="C47"/>
  <c r="G44"/>
  <c r="F44"/>
  <c r="E44"/>
  <c r="D44"/>
  <c r="C44"/>
  <c r="G40"/>
  <c r="F40"/>
  <c r="E40"/>
  <c r="D40"/>
  <c r="C40"/>
  <c r="G37"/>
  <c r="F37"/>
  <c r="E37"/>
  <c r="D37"/>
  <c r="C37"/>
  <c r="G32"/>
  <c r="F32"/>
  <c r="E32"/>
  <c r="D32"/>
  <c r="C32"/>
  <c r="G30"/>
  <c r="F30"/>
  <c r="E30"/>
  <c r="D30"/>
  <c r="C30"/>
  <c r="G27"/>
  <c r="F27"/>
  <c r="E27"/>
  <c r="D27"/>
  <c r="C27"/>
  <c r="G25"/>
  <c r="F25"/>
  <c r="E25"/>
  <c r="D25"/>
  <c r="C25"/>
  <c r="G22"/>
  <c r="F22"/>
  <c r="E22"/>
  <c r="D22"/>
  <c r="C22"/>
  <c r="G20"/>
  <c r="F20"/>
  <c r="E20"/>
  <c r="D20"/>
  <c r="C20"/>
  <c r="G16"/>
  <c r="F16"/>
  <c r="E16"/>
  <c r="D16"/>
  <c r="C16"/>
  <c r="G12"/>
  <c r="F12"/>
  <c r="E12"/>
  <c r="D12"/>
  <c r="C12"/>
  <c r="G5"/>
  <c r="F5"/>
  <c r="E5"/>
  <c r="D5"/>
  <c r="C5"/>
  <c r="D115" l="1"/>
  <c r="F115"/>
  <c r="G130"/>
  <c r="E184"/>
  <c r="E182" s="1"/>
  <c r="E101" s="1"/>
  <c r="G102"/>
  <c r="C115"/>
  <c r="G115"/>
  <c r="F240"/>
  <c r="C278"/>
  <c r="E130"/>
  <c r="C184"/>
  <c r="C182" s="1"/>
  <c r="C101" s="1"/>
  <c r="G184"/>
  <c r="G182" s="1"/>
  <c r="C197"/>
  <c r="G197"/>
  <c r="E197"/>
  <c r="E267"/>
  <c r="D184"/>
  <c r="D182" s="1"/>
  <c r="E240"/>
  <c r="G267"/>
  <c r="E278"/>
  <c r="D278"/>
  <c r="F278"/>
  <c r="D267"/>
  <c r="G240"/>
  <c r="C240"/>
  <c r="D240"/>
  <c r="F197"/>
  <c r="D197"/>
  <c r="F184"/>
  <c r="F182" s="1"/>
  <c r="F130"/>
  <c r="D130"/>
  <c r="G101"/>
  <c r="D102"/>
  <c r="D101" s="1"/>
  <c r="F57"/>
  <c r="D57"/>
  <c r="E57"/>
  <c r="C57"/>
  <c r="G57"/>
  <c r="E4"/>
  <c r="G4"/>
  <c r="C4"/>
  <c r="D4"/>
  <c r="F4"/>
  <c r="F101" l="1"/>
  <c r="F3" s="1"/>
  <c r="D3"/>
  <c r="G3"/>
  <c r="C3"/>
  <c r="E3"/>
</calcChain>
</file>

<file path=xl/sharedStrings.xml><?xml version="1.0" encoding="utf-8"?>
<sst xmlns="http://schemas.openxmlformats.org/spreadsheetml/2006/main" count="589" uniqueCount="586">
  <si>
    <t>040318</t>
  </si>
  <si>
    <t>Oxigén koncentrátor</t>
  </si>
  <si>
    <t>Inzulinpumpa, infúziós szerelék</t>
  </si>
  <si>
    <t>041924</t>
  </si>
  <si>
    <t>Járóbotok</t>
  </si>
  <si>
    <t xml:space="preserve">Fürdő/zuhanyzó székek </t>
  </si>
  <si>
    <t>Alsóneműk</t>
  </si>
  <si>
    <t>Térd- vagy lábvédő segédeszközök</t>
  </si>
  <si>
    <t>Papírvatta</t>
  </si>
  <si>
    <t xml:space="preserve">Segédeszközök okklúziós kezeléshez </t>
  </si>
  <si>
    <t xml:space="preserve">Vérelemző anyagok </t>
  </si>
  <si>
    <t xml:space="preserve">Sérvtapaszok, övek és sérvkötők </t>
  </si>
  <si>
    <t xml:space="preserve">Ödéma elleni kar-, láb- és más testrészekre való kompress </t>
  </si>
  <si>
    <t>ISO</t>
  </si>
  <si>
    <t>Termékcsoport</t>
  </si>
  <si>
    <t>Mennyiség (darab)</t>
  </si>
  <si>
    <t>02</t>
  </si>
  <si>
    <t>KÖTSZEREK</t>
  </si>
  <si>
    <t>0203</t>
  </si>
  <si>
    <t>FILMKÖTSZEREK</t>
  </si>
  <si>
    <t>020303</t>
  </si>
  <si>
    <t>Filmkötszerek 5 x 7 cm-ig</t>
  </si>
  <si>
    <t>12</t>
  </si>
  <si>
    <t>020306</t>
  </si>
  <si>
    <t>Filmkötszerek 10 x 10 cm-ig</t>
  </si>
  <si>
    <t>020309</t>
  </si>
  <si>
    <t>Filmkötszerek 15 x 15 cm-ig</t>
  </si>
  <si>
    <t>020312</t>
  </si>
  <si>
    <t>Filmkötszerek 10 x 25 cm-ig</t>
  </si>
  <si>
    <t>020315</t>
  </si>
  <si>
    <t>Filmkötszerek 20 x 30 cm-ig</t>
  </si>
  <si>
    <t>020318</t>
  </si>
  <si>
    <t>Filmkötszerek, sebfedő spray</t>
  </si>
  <si>
    <t>0206</t>
  </si>
  <si>
    <t>POLIMER KÖTSZEREK</t>
  </si>
  <si>
    <t>020603</t>
  </si>
  <si>
    <t>Normál polimer kötszerek</t>
  </si>
  <si>
    <t>020606</t>
  </si>
  <si>
    <t>Speciális polimer kötszerek</t>
  </si>
  <si>
    <t>020609</t>
  </si>
  <si>
    <t>Polimer kötszerek, egyéb</t>
  </si>
  <si>
    <t>0209</t>
  </si>
  <si>
    <t>HABSZIVACSOK, HABOK</t>
  </si>
  <si>
    <t>020903</t>
  </si>
  <si>
    <t>Habszivacsok, habok 7,5 x 7,5 cm-ig</t>
  </si>
  <si>
    <t>020906</t>
  </si>
  <si>
    <t>Habszivacsok, habok 12,5 x 12,5 cm-ig</t>
  </si>
  <si>
    <t>020909</t>
  </si>
  <si>
    <t>Habszivacsok, habok 20 x 20 cm-ig</t>
  </si>
  <si>
    <t>0212</t>
  </si>
  <si>
    <t>HYDROKOLLOIDOK</t>
  </si>
  <si>
    <t>021203</t>
  </si>
  <si>
    <t>Hydrokolloid vastag lappal</t>
  </si>
  <si>
    <t>021206</t>
  </si>
  <si>
    <t>Hydrokolloidok vékony lappal</t>
  </si>
  <si>
    <t>0215</t>
  </si>
  <si>
    <t>HYDROGÉLEK</t>
  </si>
  <si>
    <t>021503</t>
  </si>
  <si>
    <t>0218</t>
  </si>
  <si>
    <t>ALGINÁTOK</t>
  </si>
  <si>
    <t>021803</t>
  </si>
  <si>
    <t>Alginát lapok</t>
  </si>
  <si>
    <t>021806</t>
  </si>
  <si>
    <t>Alginát szalagok (kötél, kord)</t>
  </si>
  <si>
    <t>0221</t>
  </si>
  <si>
    <t>022103</t>
  </si>
  <si>
    <t>0224</t>
  </si>
  <si>
    <t>MULL-LAPOK, MULL-PÓLYÁK</t>
  </si>
  <si>
    <t>022403</t>
  </si>
  <si>
    <t>Mull-lapok steril</t>
  </si>
  <si>
    <t>022406</t>
  </si>
  <si>
    <t>Mull-pólyák steril</t>
  </si>
  <si>
    <t>022409</t>
  </si>
  <si>
    <t>Mull-pólyák nem steril</t>
  </si>
  <si>
    <t>022412</t>
  </si>
  <si>
    <t>Mull-steril</t>
  </si>
  <si>
    <t>0227</t>
  </si>
  <si>
    <t>RUGALMAS CSŐHÁLÓ-KÖTSZEREK</t>
  </si>
  <si>
    <t>022703</t>
  </si>
  <si>
    <t>Rugalmas csőháló-kötszerek 1 m-es</t>
  </si>
  <si>
    <t>022706</t>
  </si>
  <si>
    <t>Rugalmas csőháló-kötszerek 2 m-es</t>
  </si>
  <si>
    <t>0230</t>
  </si>
  <si>
    <t>IMPREGNÁLT GÉZLAPOK</t>
  </si>
  <si>
    <t>023003</t>
  </si>
  <si>
    <t>Impregnált gézlapok, általános</t>
  </si>
  <si>
    <t>023006</t>
  </si>
  <si>
    <t>Impregnált gézlapok antiszeptikummal bevonva</t>
  </si>
  <si>
    <t>023009</t>
  </si>
  <si>
    <t>Impregnált gézlapok aktív szénnel bevonva</t>
  </si>
  <si>
    <t>0233</t>
  </si>
  <si>
    <t>NEDVSZÍVÓ SEBPÁRNÁK</t>
  </si>
  <si>
    <t>023303</t>
  </si>
  <si>
    <t>Nedvszívó sebpárnák, lapok</t>
  </si>
  <si>
    <t>023306</t>
  </si>
  <si>
    <t>Nedvszívó sebpárnák, többrétegű</t>
  </si>
  <si>
    <t>0236</t>
  </si>
  <si>
    <t>RAGTAPASZOK</t>
  </si>
  <si>
    <t>023603</t>
  </si>
  <si>
    <t>Cinkoxidos ragtapasz</t>
  </si>
  <si>
    <t>18</t>
  </si>
  <si>
    <t>023606</t>
  </si>
  <si>
    <t>Selyem ragtapasz</t>
  </si>
  <si>
    <t>023609</t>
  </si>
  <si>
    <t>Sontara ragtapasz</t>
  </si>
  <si>
    <t>0239</t>
  </si>
  <si>
    <t>KÖTÉSRÖGZÍTŐK</t>
  </si>
  <si>
    <t>023903</t>
  </si>
  <si>
    <t>Vlies kötésrögzítő</t>
  </si>
  <si>
    <t>023906</t>
  </si>
  <si>
    <t>Sontara kötésrögzítő</t>
  </si>
  <si>
    <t>023909</t>
  </si>
  <si>
    <t>Öntapadó kötésrögzítő pólyák</t>
  </si>
  <si>
    <t>0242</t>
  </si>
  <si>
    <t>VATTÁK</t>
  </si>
  <si>
    <t>024206</t>
  </si>
  <si>
    <t>04</t>
  </si>
  <si>
    <t>SZEMÉLYES GYÓGYKEZELŐ SEGÉDESZKÖZÖK</t>
  </si>
  <si>
    <t>0403</t>
  </si>
  <si>
    <t>LÉGZÉSTERÁPIA SEGÉDESZKÖZEI</t>
  </si>
  <si>
    <t>040306</t>
  </si>
  <si>
    <t>Inhalátorok</t>
  </si>
  <si>
    <t>040312</t>
  </si>
  <si>
    <t>Lélegeztetők</t>
  </si>
  <si>
    <t>040321</t>
  </si>
  <si>
    <t>Szívók</t>
  </si>
  <si>
    <t>040330</t>
  </si>
  <si>
    <t>Légzésmérők</t>
  </si>
  <si>
    <t>040333</t>
  </si>
  <si>
    <t>Egyéb légzésgyógyászati eszközök</t>
  </si>
  <si>
    <t>0406</t>
  </si>
  <si>
    <t>KERINGÉSI TERÁPIÁS SEGÉDESZKÖZÖK</t>
  </si>
  <si>
    <t>040606</t>
  </si>
  <si>
    <t>0412</t>
  </si>
  <si>
    <t>HASI SÉRV-SEGÉDESZKÖZÖK</t>
  </si>
  <si>
    <t>041209</t>
  </si>
  <si>
    <t>0419</t>
  </si>
  <si>
    <t>SEGÉDESZKÖZÖK GYÓGYSZERBEADÁSHOZ</t>
  </si>
  <si>
    <t>041906</t>
  </si>
  <si>
    <t>Befecskendező pisztolyok</t>
  </si>
  <si>
    <t>041909</t>
  </si>
  <si>
    <t>Egyszerhasználatos fecskendők</t>
  </si>
  <si>
    <t>041915</t>
  </si>
  <si>
    <t>Egyszerhasználatos fecskendőtűk</t>
  </si>
  <si>
    <t>041921</t>
  </si>
  <si>
    <t>Fecskendőkkel kapcsolatos adagoló eszközök</t>
  </si>
  <si>
    <t>0424</t>
  </si>
  <si>
    <t>FIZIKAI, ÉLETTANI ÉS BIOKÉMIAI VIZSGÁLÓ KÉSZÜLÉKEK ÉS ANYAGOK</t>
  </si>
  <si>
    <t>042412</t>
  </si>
  <si>
    <t>0427</t>
  </si>
  <si>
    <t>INGERLŐK</t>
  </si>
  <si>
    <t>042709</t>
  </si>
  <si>
    <t>Nem ortézisként használt izomingerlők</t>
  </si>
  <si>
    <t>042715</t>
  </si>
  <si>
    <t>Fülzúgás elleni maszkok</t>
  </si>
  <si>
    <t>0439</t>
  </si>
  <si>
    <t>LÁTÁSGYAKORLÁSI SEGÉDESZKÖZÖK</t>
  </si>
  <si>
    <t>043903</t>
  </si>
  <si>
    <t>0445</t>
  </si>
  <si>
    <t>GERINCNYÚJTÁS ESZKÖZEI</t>
  </si>
  <si>
    <t>044503</t>
  </si>
  <si>
    <t>Fekvő helyzetű húzásra alkalmas eszköz</t>
  </si>
  <si>
    <t>15</t>
  </si>
  <si>
    <t>044506</t>
  </si>
  <si>
    <t>Álló helyzetű húzásra alkalmas eszköz</t>
  </si>
  <si>
    <t>044509</t>
  </si>
  <si>
    <t>Tartozékok és kiegészítők</t>
  </si>
  <si>
    <t>0448</t>
  </si>
  <si>
    <t>MOZGÁS-, ERŐ- ÉS EGYENSÚLYGYAKORLÓ ESZKÖZÖK</t>
  </si>
  <si>
    <t>044812</t>
  </si>
  <si>
    <t>Ujj-, és kéztorna eszközök</t>
  </si>
  <si>
    <t>044815</t>
  </si>
  <si>
    <t>Kar-, törzs- és lábtorna eszközök</t>
  </si>
  <si>
    <t>06</t>
  </si>
  <si>
    <t>ORTÉZISEK ÉS PROTÉZISEK</t>
  </si>
  <si>
    <t>0603</t>
  </si>
  <si>
    <t>GERINCORTÉZIS-RENDSZEREK</t>
  </si>
  <si>
    <t>060306</t>
  </si>
  <si>
    <t>Ágyék-keresztcsont ortézisek</t>
  </si>
  <si>
    <t>060309</t>
  </si>
  <si>
    <t>Mellkas-ágyék-keresztcsont ortézisek</t>
  </si>
  <si>
    <t>060312</t>
  </si>
  <si>
    <t>Nyakortézisek</t>
  </si>
  <si>
    <t>060315</t>
  </si>
  <si>
    <t>Nyak-mellkas ortézisek</t>
  </si>
  <si>
    <t>0606</t>
  </si>
  <si>
    <t>FELSŐ VÉGTAGOK ORTÉZIS RENDSZEREI (TESTEN VISELT)</t>
  </si>
  <si>
    <t>060603</t>
  </si>
  <si>
    <t>Ujjortézisek</t>
  </si>
  <si>
    <t>060606</t>
  </si>
  <si>
    <t>Kézortézisek</t>
  </si>
  <si>
    <t>060609</t>
  </si>
  <si>
    <t>Csuklóortézisek</t>
  </si>
  <si>
    <t>060612</t>
  </si>
  <si>
    <t>Csukló-kéz ortézisek</t>
  </si>
  <si>
    <t>060615</t>
  </si>
  <si>
    <t>Könyökortézisek</t>
  </si>
  <si>
    <t>060624</t>
  </si>
  <si>
    <t>Váll-könyök ortézisek</t>
  </si>
  <si>
    <t>0612</t>
  </si>
  <si>
    <t>ALSÓ VÉGTAGOK ORTÉZIS RENDSZEREI</t>
  </si>
  <si>
    <t>061203</t>
  </si>
  <si>
    <t>Lábortézisek</t>
  </si>
  <si>
    <t>061206</t>
  </si>
  <si>
    <t>Boka-láb ortézisek</t>
  </si>
  <si>
    <t>061209</t>
  </si>
  <si>
    <t>Térdortézisek</t>
  </si>
  <si>
    <t>061215</t>
  </si>
  <si>
    <t>Csípőortézisek</t>
  </si>
  <si>
    <t>061218</t>
  </si>
  <si>
    <t>Csípő-térd-boka-láb ortézisek</t>
  </si>
  <si>
    <t>061230</t>
  </si>
  <si>
    <t>Tartozékok</t>
  </si>
  <si>
    <t>0618</t>
  </si>
  <si>
    <t>FELSŐ VÉGTAGOK PROTÉZISRENDSZEREI</t>
  </si>
  <si>
    <t>061803</t>
  </si>
  <si>
    <t>Részleges kézprotézisek</t>
  </si>
  <si>
    <t>061809</t>
  </si>
  <si>
    <t>Alkarcsonkprotézisek (könyök alatti)</t>
  </si>
  <si>
    <t>061815</t>
  </si>
  <si>
    <t>Felkarcsonkprotézisek (könyök feletti)</t>
  </si>
  <si>
    <t>061818</t>
  </si>
  <si>
    <t>Vállcsonkprotézisek</t>
  </si>
  <si>
    <t>061824</t>
  </si>
  <si>
    <t>Kézprotézisek</t>
  </si>
  <si>
    <t>061827</t>
  </si>
  <si>
    <t>Kampók és rendeltetési szerszámok</t>
  </si>
  <si>
    <t>0624</t>
  </si>
  <si>
    <t>ALSÓ VÉGTAGOK PROTÉZISRENDSZEREI</t>
  </si>
  <si>
    <t>062403</t>
  </si>
  <si>
    <t>Részleges lábprotézisek</t>
  </si>
  <si>
    <t>062409</t>
  </si>
  <si>
    <t>Lábszárcsonkprotézisek (térd alatti)</t>
  </si>
  <si>
    <t>062412</t>
  </si>
  <si>
    <t>Térdcsonkprotézisek</t>
  </si>
  <si>
    <t>062415</t>
  </si>
  <si>
    <t>Combcsonkprotézisek (térd feletti)</t>
  </si>
  <si>
    <t>062418</t>
  </si>
  <si>
    <t>Csípőcsonkprotézisek</t>
  </si>
  <si>
    <t>062448</t>
  </si>
  <si>
    <t>Ideiglenes protézisek a csonkolt alsóvégtagok korai mozga</t>
  </si>
  <si>
    <t>062454</t>
  </si>
  <si>
    <t>0630</t>
  </si>
  <si>
    <t>MÁS, NEM VÉGTAG PROTÉZISEK</t>
  </si>
  <si>
    <t>063003</t>
  </si>
  <si>
    <t>Parókák</t>
  </si>
  <si>
    <t>063018</t>
  </si>
  <si>
    <t>Emlőprotézisek (mell)</t>
  </si>
  <si>
    <t>063021</t>
  </si>
  <si>
    <t>Szemprotézisek</t>
  </si>
  <si>
    <t>063024</t>
  </si>
  <si>
    <t>Fülprotézisek</t>
  </si>
  <si>
    <t>063027</t>
  </si>
  <si>
    <t>Orrprotézisek</t>
  </si>
  <si>
    <t>063030</t>
  </si>
  <si>
    <t>Összetett arcprotézisek</t>
  </si>
  <si>
    <t>063033</t>
  </si>
  <si>
    <t>Szájpadprotézisek</t>
  </si>
  <si>
    <t>063036</t>
  </si>
  <si>
    <t>Műfogsorok</t>
  </si>
  <si>
    <t>063037</t>
  </si>
  <si>
    <t>Fogszabályozás segédeszközei</t>
  </si>
  <si>
    <t>063089</t>
  </si>
  <si>
    <t>Egyéb kozmetikai protézisek</t>
  </si>
  <si>
    <t>0633</t>
  </si>
  <si>
    <t>ORTOPÉD CIPŐK ÉS TARTOZÉKAIK</t>
  </si>
  <si>
    <t>063303</t>
  </si>
  <si>
    <t>Méretsorozatos</t>
  </si>
  <si>
    <t>063306</t>
  </si>
  <si>
    <t>Rendelésre készült ortopéd lábbelik</t>
  </si>
  <si>
    <t>063309</t>
  </si>
  <si>
    <t>Átalakított szabványos lábbelik</t>
  </si>
  <si>
    <t>21</t>
  </si>
  <si>
    <t>063312</t>
  </si>
  <si>
    <t>Tartozékok ortopéd cipőkhöz</t>
  </si>
  <si>
    <t>09</t>
  </si>
  <si>
    <t>SZEMÉLYI GONDOSKODÁS ÉS VÉDELEM SEGÉDESZKÖZEI</t>
  </si>
  <si>
    <t>0903</t>
  </si>
  <si>
    <t>RUHÁK ÉS CIPŐK</t>
  </si>
  <si>
    <t>090324</t>
  </si>
  <si>
    <t>0906</t>
  </si>
  <si>
    <t>TESTEN VISELT VÉDŐESZKÖZÖK</t>
  </si>
  <si>
    <t>090618</t>
  </si>
  <si>
    <t>0912</t>
  </si>
  <si>
    <t>HIGIÉNÉS SEGÉDESZKÖZÖK</t>
  </si>
  <si>
    <t>091203</t>
  </si>
  <si>
    <t>Szobai WC (gurítókerékkel vagy gurítókerék nélkül)</t>
  </si>
  <si>
    <t>091215</t>
  </si>
  <si>
    <t>Emelt toalettülések (laza csatolással)</t>
  </si>
  <si>
    <t>0915</t>
  </si>
  <si>
    <t>TRACHEOSTOMIÁS SEGÉDESZKÖZÖK</t>
  </si>
  <si>
    <t>091503</t>
  </si>
  <si>
    <t>Kanülök</t>
  </si>
  <si>
    <t>091506</t>
  </si>
  <si>
    <t>Sztomavédők</t>
  </si>
  <si>
    <t>0918</t>
  </si>
  <si>
    <t>SZTOMATERÁPIÁS SEGÉDESZKÖZÖK</t>
  </si>
  <si>
    <t>091804</t>
  </si>
  <si>
    <t>Egyrészes, zárt végű zacskók</t>
  </si>
  <si>
    <t>091805</t>
  </si>
  <si>
    <t>Többrészes, zárt végű zacskók</t>
  </si>
  <si>
    <t>091807</t>
  </si>
  <si>
    <t>Egyrészes, nyílt végű zacskók, visszajutást gátló szeleppe</t>
  </si>
  <si>
    <t>091808</t>
  </si>
  <si>
    <t>Többrészes, nyílt végű zacskók, visszajutást gátló szelepp</t>
  </si>
  <si>
    <t>091814</t>
  </si>
  <si>
    <t>Tapadólemezek, bőrvédő gátak</t>
  </si>
  <si>
    <t>091824</t>
  </si>
  <si>
    <t>Irrigációs készletek</t>
  </si>
  <si>
    <t>091830</t>
  </si>
  <si>
    <t>Sztómaernyők</t>
  </si>
  <si>
    <t>091839</t>
  </si>
  <si>
    <t>Egyrészes, nyílt végű zacskók</t>
  </si>
  <si>
    <t>091842</t>
  </si>
  <si>
    <t>Többrészes, nyílt végű zacskók</t>
  </si>
  <si>
    <t>0921</t>
  </si>
  <si>
    <t>BŐRVÉDŐ ÉS BŐRTISZTÍTÓ TERMÉKEK</t>
  </si>
  <si>
    <t>092106</t>
  </si>
  <si>
    <t>Bőrdetergensek</t>
  </si>
  <si>
    <t>092118</t>
  </si>
  <si>
    <t>Bőrvédő készítmények</t>
  </si>
  <si>
    <t>0924</t>
  </si>
  <si>
    <t>VIZELETELVEZETŐK</t>
  </si>
  <si>
    <t>092403</t>
  </si>
  <si>
    <t>Ballonkatéterek</t>
  </si>
  <si>
    <t>092406</t>
  </si>
  <si>
    <t>Bevezetőkatéterek</t>
  </si>
  <si>
    <t>092409</t>
  </si>
  <si>
    <t>Vizeletkondomok és hasonló funkciójú eszközök</t>
  </si>
  <si>
    <t>0927</t>
  </si>
  <si>
    <t>VIZELETGYŰJTŐK</t>
  </si>
  <si>
    <t>092705</t>
  </si>
  <si>
    <t>Testen viselt, nyitott végű vizeletgyűjtő zacskók</t>
  </si>
  <si>
    <t>092713</t>
  </si>
  <si>
    <t>Függesztő- és rögzítő eszközök vizeletgyűjtőkhöz</t>
  </si>
  <si>
    <t>0930</t>
  </si>
  <si>
    <t>VIZELETFELSZÍVÓ ÉS DEFEKÁLÁSI SEGÉDESZKÖZÖK</t>
  </si>
  <si>
    <t>093004</t>
  </si>
  <si>
    <t>Testen való viselésre szánt vizletfelszívó segédeszközök</t>
  </si>
  <si>
    <t>093009</t>
  </si>
  <si>
    <t>Függesztő- és rögzítőeszközök vizelet- és székletfelszívó s</t>
  </si>
  <si>
    <t>0933</t>
  </si>
  <si>
    <t>MOSDÁSI, FÜRDÉSI ÉS ZUHANYOZÁSI SEGÉDESZKÖZÖK</t>
  </si>
  <si>
    <t>093303</t>
  </si>
  <si>
    <t>SZEMÉLYES MOZGÁS SEGÉDESZKÖZEI</t>
  </si>
  <si>
    <t>1203</t>
  </si>
  <si>
    <t>EGY KARRAL MŰKÖDTETETT, JÁRÁST SEGÍTŐ ESZKÖZÖK</t>
  </si>
  <si>
    <t>120303</t>
  </si>
  <si>
    <t>120306</t>
  </si>
  <si>
    <t>Könyökmankók</t>
  </si>
  <si>
    <t>120312</t>
  </si>
  <si>
    <t>Hónaljmankók</t>
  </si>
  <si>
    <t>120316</t>
  </si>
  <si>
    <t>Három-, vagy többlábú járóbotok markolattal és/vagy alkar</t>
  </si>
  <si>
    <t>1206</t>
  </si>
  <si>
    <t>KÉT KARRAL MŰKÖDTETETT, JÁRÁST SEGÍTŐ ESZKÖZÖK</t>
  </si>
  <si>
    <t>120603</t>
  </si>
  <si>
    <t>Járókeretek</t>
  </si>
  <si>
    <t>120606</t>
  </si>
  <si>
    <t>Guruló járókeretek (rollátorok)</t>
  </si>
  <si>
    <t>1216</t>
  </si>
  <si>
    <t>MOPEDEK ÉS MOTORKERÉKPÁROK</t>
  </si>
  <si>
    <t>121606</t>
  </si>
  <si>
    <t>Háromkerekű mopedek és motorkerékpárok</t>
  </si>
  <si>
    <t>1221</t>
  </si>
  <si>
    <t>KEREKESSZÉKEK</t>
  </si>
  <si>
    <t>122103</t>
  </si>
  <si>
    <t>Kísérő személy által irányított, kézi kerekesszékek</t>
  </si>
  <si>
    <t>122106</t>
  </si>
  <si>
    <t>Kétkezes, hátsókerék-meghajtású kerekesszékek</t>
  </si>
  <si>
    <t>122115</t>
  </si>
  <si>
    <t>Egyoldali meghajtású, nem motorikus kerekesszékek</t>
  </si>
  <si>
    <t>122127</t>
  </si>
  <si>
    <t>Elektromos motorral meghajtott kerekesszékek, rásegített</t>
  </si>
  <si>
    <t>1224</t>
  </si>
  <si>
    <t>KEREKESSZÉK EGYÉB TARTOZÉKAI</t>
  </si>
  <si>
    <t>122421</t>
  </si>
  <si>
    <t>Abroncsok és kerekek</t>
  </si>
  <si>
    <t>122424</t>
  </si>
  <si>
    <t>Elemek/akkumulátorok és elem/akkumulátor töltők</t>
  </si>
  <si>
    <t>1239</t>
  </si>
  <si>
    <t>TÁJÉKOZÓDÁSI SEGÉDESZKÖZÖK</t>
  </si>
  <si>
    <t>123903</t>
  </si>
  <si>
    <t>Tapogató (fehér) botok és pálcák</t>
  </si>
  <si>
    <t>HÁZTARTÁSI SEGÉDESZKÖZÖK</t>
  </si>
  <si>
    <t>1509</t>
  </si>
  <si>
    <t>EVÉSI ÉS IVÁSI SEGÉDESZKÖZÖK</t>
  </si>
  <si>
    <t>150930</t>
  </si>
  <si>
    <t>Tápszondák</t>
  </si>
  <si>
    <t>BÚTORZAT ÉS LAKÁS-, ILLETVE EGYÉB HELYISÉGÁTALAKÍTÁSOK</t>
  </si>
  <si>
    <t>1809</t>
  </si>
  <si>
    <t>Ülőbútorok</t>
  </si>
  <si>
    <t>180927</t>
  </si>
  <si>
    <t>Lábszártámaszok, lábzsámolyok és lábtámaszok</t>
  </si>
  <si>
    <t>180934</t>
  </si>
  <si>
    <t>Háttámaszok</t>
  </si>
  <si>
    <t>180936</t>
  </si>
  <si>
    <t>Székek kartámlái</t>
  </si>
  <si>
    <t>180942</t>
  </si>
  <si>
    <t>Üléspárnák és alátétek (Antidecubitus eszközök)</t>
  </si>
  <si>
    <t>1812</t>
  </si>
  <si>
    <t>Ágyak</t>
  </si>
  <si>
    <t>181218</t>
  </si>
  <si>
    <t>Matracok és matrac borítások (Antidecubitus eszközök)</t>
  </si>
  <si>
    <t>1818</t>
  </si>
  <si>
    <t>TÁMASZTÓESZKÖZÖK</t>
  </si>
  <si>
    <t>181803</t>
  </si>
  <si>
    <t>Járókorlátok és támasztókorlátok</t>
  </si>
  <si>
    <t>181806</t>
  </si>
  <si>
    <t>Kapaszkodók és fogantyúk</t>
  </si>
  <si>
    <t>SEGÉDESZKÖZÖK A KOMMUNIKÁCIÓHOZ, TÁJÉKOZTATÁSHOZ ÉS JELADÁSHOZ</t>
  </si>
  <si>
    <t>2103</t>
  </si>
  <si>
    <t>OPTIKAI SEGÉDESZKÖZÖK</t>
  </si>
  <si>
    <t>210303</t>
  </si>
  <si>
    <t>Szemüveglencsék</t>
  </si>
  <si>
    <t>210306</t>
  </si>
  <si>
    <t>Szemüvegkeretek</t>
  </si>
  <si>
    <t>210309</t>
  </si>
  <si>
    <t>Kontaktlencsék</t>
  </si>
  <si>
    <t>210321</t>
  </si>
  <si>
    <t>Távcsőszemüveg</t>
  </si>
  <si>
    <t>210339</t>
  </si>
  <si>
    <t>Kontaktlencse-ápolási termékek</t>
  </si>
  <si>
    <t>2142</t>
  </si>
  <si>
    <t>SZEMTŐL SZEMBENI KOMMUNIKÁCIÓS ESZKÖZÖK</t>
  </si>
  <si>
    <t>214212</t>
  </si>
  <si>
    <t>Hanggenerátorok</t>
  </si>
  <si>
    <t>2145</t>
  </si>
  <si>
    <t>HALLÁSJAVÍTÓ ESZKÖZÖK</t>
  </si>
  <si>
    <t>214503</t>
  </si>
  <si>
    <t>Hallójárati készülékek</t>
  </si>
  <si>
    <t>214506</t>
  </si>
  <si>
    <t>Fül mögötti hallókészülékek</t>
  </si>
  <si>
    <t>214509</t>
  </si>
  <si>
    <t>Szemüvegszárba épített hallókészülékek</t>
  </si>
  <si>
    <t>214512</t>
  </si>
  <si>
    <t>Testen viselt hallókészülékek (dobozos készülékek)</t>
  </si>
  <si>
    <t>214524</t>
  </si>
  <si>
    <t>Hallásjavító készülékek kiegészítői (egyéni fülillesztékek h</t>
  </si>
  <si>
    <t>214527</t>
  </si>
  <si>
    <t>Hallásjavító készülékek energiaforrásai és ezek tartozékai</t>
  </si>
  <si>
    <t>214530</t>
  </si>
  <si>
    <t>Hallásjavító készülékek tartozékai és a hallásjavítás egyéb</t>
  </si>
  <si>
    <t>Hydrogél lapok</t>
  </si>
  <si>
    <t>040327</t>
  </si>
  <si>
    <t>Légzőizomerősítők</t>
  </si>
  <si>
    <t>121609</t>
  </si>
  <si>
    <t>Négykerekű mopedek és motorkerékpárok</t>
  </si>
  <si>
    <t>Összes támogatás (ezer forint)</t>
  </si>
  <si>
    <t>Elvi térítési díj (ezer forint)</t>
  </si>
  <si>
    <t>Térítési díj (ezer forint)</t>
  </si>
  <si>
    <t>Kétrétegű habszivacs kötszerek, steril, antimikrobiális</t>
  </si>
  <si>
    <t>KÉTRÉTEGŰ HABSZIVACS KÖTSZER, STERIL, ANTIMIKROBIÁLIS</t>
  </si>
  <si>
    <t>0210</t>
  </si>
  <si>
    <t>021003</t>
  </si>
  <si>
    <t>EMELŐ SEGÉDESZKÖZÖK</t>
  </si>
  <si>
    <t>Mobil emelők huroküléssel</t>
  </si>
  <si>
    <t>091833</t>
  </si>
  <si>
    <t>Sztómabevezető katéterek</t>
  </si>
  <si>
    <t>TB támogatás (ezer forint)</t>
  </si>
  <si>
    <t xml:space="preserve">MINDÖSSZESEN </t>
  </si>
  <si>
    <t>04 03 12 03</t>
  </si>
  <si>
    <t>Légzést segítő készülékek</t>
  </si>
  <si>
    <t>04 03 12 06</t>
  </si>
  <si>
    <t>Légzést segítő készülékek tartozékai</t>
  </si>
  <si>
    <t>04 03 12 06 03</t>
  </si>
  <si>
    <t>Maszkok CPAP és BiPAP készülékekhez</t>
  </si>
  <si>
    <t>04 03 12 06 06</t>
  </si>
  <si>
    <t>Párásítók CPAP és BiPAP készülékekhez</t>
  </si>
  <si>
    <t>04 24 12 03</t>
  </si>
  <si>
    <t>Vércukorszintmérők</t>
  </si>
  <si>
    <t>04 24 12 06</t>
  </si>
  <si>
    <t>Tesztcsíkok</t>
  </si>
  <si>
    <t>04 27 09 03</t>
  </si>
  <si>
    <t>04 27 09 03 03</t>
  </si>
  <si>
    <t>Elemmel működő, nem ortézisként használt izomingerlők</t>
  </si>
  <si>
    <t>04 27 09 03 06</t>
  </si>
  <si>
    <t>Hálózatról működő, nem ortézisként használt izomingerlők</t>
  </si>
  <si>
    <t>06 03 06 03</t>
  </si>
  <si>
    <t>Méretsorozatos ágyék-keresztcsont ortézisek</t>
  </si>
  <si>
    <t>06 03 06 06</t>
  </si>
  <si>
    <t>Adaptív ágyék-keresztcsont ortézisek</t>
  </si>
  <si>
    <t>06 03 06 09</t>
  </si>
  <si>
    <t>Egyedi méretvétel alapján egyedileg készített ágyék-keresztcsont ortézisek</t>
  </si>
  <si>
    <t>06 03 12 06</t>
  </si>
  <si>
    <t>Merev nyakortézisek</t>
  </si>
  <si>
    <t>06 03 12 06 03</t>
  </si>
  <si>
    <t>06 03 12 06 06</t>
  </si>
  <si>
    <t>06 06 06 06</t>
  </si>
  <si>
    <t>Adaptív kézortézisek</t>
  </si>
  <si>
    <t>06 06 06 09</t>
  </si>
  <si>
    <t>Egyedi méretvétel alapján egyedileg készített kézortézisek</t>
  </si>
  <si>
    <t>06 06 09 06</t>
  </si>
  <si>
    <t>Adaptív csuklóortézisek</t>
  </si>
  <si>
    <t>06 06 09 09</t>
  </si>
  <si>
    <t>Egyedi méretvétel alapján egyedileg készített csuklóortézisek</t>
  </si>
  <si>
    <t>06 06 15 06</t>
  </si>
  <si>
    <t>Adaptív könyökortézisek</t>
  </si>
  <si>
    <t>06 06 15 09</t>
  </si>
  <si>
    <t>Egyedi méretvétel alapján egyedileg készített könyökortézisek</t>
  </si>
  <si>
    <t>06 06 24 06</t>
  </si>
  <si>
    <t>Adaptív váll-könyök ortézisek</t>
  </si>
  <si>
    <t>06 06 24 09</t>
  </si>
  <si>
    <t>Egyedi méretvétel alapján egyedileg készített váll-könyök ortézisek</t>
  </si>
  <si>
    <t>06 12 03 03</t>
  </si>
  <si>
    <t>Lábortézisek dongalábra</t>
  </si>
  <si>
    <t>06 12 03 06</t>
  </si>
  <si>
    <t>Lábortézisek diabeteses neuropathias lábra</t>
  </si>
  <si>
    <t>06 12 03 09</t>
  </si>
  <si>
    <t>Lábortézisek erősen deformált lábra</t>
  </si>
  <si>
    <t>06 12 03 15</t>
  </si>
  <si>
    <t>Lábortézisek a láb izomzatának bénulására</t>
  </si>
  <si>
    <t>06 12 03 18</t>
  </si>
  <si>
    <t>Lúdtalpbetétek</t>
  </si>
  <si>
    <t>06 12 06 03</t>
  </si>
  <si>
    <t>Méretsorozatos boka-láb ortézisek</t>
  </si>
  <si>
    <t>06 12 06 06</t>
  </si>
  <si>
    <t>Adaptív boka-láb ortézisek</t>
  </si>
  <si>
    <t>06 12 06 06 03</t>
  </si>
  <si>
    <t>Peroneus-emelők</t>
  </si>
  <si>
    <t>06 12 06 06 06</t>
  </si>
  <si>
    <t>Boka-láb ortézisek lábszártörésre</t>
  </si>
  <si>
    <t>06 12 06 09</t>
  </si>
  <si>
    <t>Egyedi méretvétel alapján egyedileg készített boka-láb ortézisek</t>
  </si>
  <si>
    <t>06 12 09 06</t>
  </si>
  <si>
    <t>Adaptív térdortézisek</t>
  </si>
  <si>
    <t>06 12 09 09</t>
  </si>
  <si>
    <t>Egyedi méretvétel alapján egyedileg készített térdortézisek</t>
  </si>
  <si>
    <t>06 12 15 03</t>
  </si>
  <si>
    <t>Méretsorozatos csípőortézisek</t>
  </si>
  <si>
    <t>06 12 15 06</t>
  </si>
  <si>
    <t>Adaptív csípőortézisek</t>
  </si>
  <si>
    <t>06 12 15 09</t>
  </si>
  <si>
    <t>Egyedi méretvétel alapján egyedileg készített csípőortézisek</t>
  </si>
  <si>
    <t>06 33 06 03</t>
  </si>
  <si>
    <t>Cipő, deformált láb párjának ellátásához, vagy protézishez, vagy ortézishez</t>
  </si>
  <si>
    <t>06 33 06 03 03</t>
  </si>
  <si>
    <t>C-0 Egyedi párja cipő másik lábra</t>
  </si>
  <si>
    <t>06 33 06 06</t>
  </si>
  <si>
    <t>Ortopéd cipők, deformált lábra</t>
  </si>
  <si>
    <t>06 33 06 06 03</t>
  </si>
  <si>
    <t>C-1 Ortopéd cipő deformált lábra</t>
  </si>
  <si>
    <t>06 33 06 06 06</t>
  </si>
  <si>
    <t>C-2 Ortopéd cipő erősen deformált lábra</t>
  </si>
  <si>
    <t>06 33 06 06 09</t>
  </si>
  <si>
    <t>C-3 Ortopéd cipő csonkolt vagy rövidült végtagra</t>
  </si>
  <si>
    <t>06 33 06 06 12</t>
  </si>
  <si>
    <t>C-4 Ortopéd cipő erősen deformált és rövidült végtagra</t>
  </si>
  <si>
    <t>06 33 06 09</t>
  </si>
  <si>
    <t>Ortopéd cipők, neuropátiás láb ellátására</t>
  </si>
  <si>
    <t>06 33 06 09 03</t>
  </si>
  <si>
    <t>C-5 Ortopéd cipő neuropátiás láb ellátására</t>
  </si>
  <si>
    <t>06 33 06 06 18</t>
  </si>
  <si>
    <t>C-21 erősen deformált lábra</t>
  </si>
  <si>
    <t>09 18 14 03</t>
  </si>
  <si>
    <t>Alaplapok</t>
  </si>
  <si>
    <t>09 18 14 06</t>
  </si>
  <si>
    <t>Sztómavédők</t>
  </si>
  <si>
    <t>06 12 18 03</t>
  </si>
  <si>
    <t>Négykörsínes térd-boka-láb ortézisek</t>
  </si>
  <si>
    <t>06 30 21 03</t>
  </si>
  <si>
    <t>06 30 21 06</t>
  </si>
  <si>
    <t>Epithesisek</t>
  </si>
  <si>
    <t>09 06 18 03</t>
  </si>
  <si>
    <t>Csonkharisnyák</t>
  </si>
  <si>
    <t>Műszemek</t>
  </si>
  <si>
    <t>090603</t>
  </si>
  <si>
    <t>Koponyavédő</t>
  </si>
  <si>
    <t>060307</t>
  </si>
  <si>
    <t>Mellkasi ortézis</t>
  </si>
  <si>
    <t>04 24 12 09</t>
  </si>
  <si>
    <t>CoaguChek XS 2x24 db tesztcsík</t>
  </si>
  <si>
    <t>SPECIÁLIS SZÍVÓ-ÖBLÍTŐ HATÁSÚ HIDROAKTÍV KÖTSZEREK ANTISZEPTIKUMMAL</t>
  </si>
  <si>
    <t>Speciális szívó-öblítő hatású hidroaktív kötszerek antiszeptikummal</t>
  </si>
  <si>
    <t>Anal Plug</t>
  </si>
  <si>
    <t>093106</t>
  </si>
  <si>
    <t>0931</t>
  </si>
  <si>
    <t>Enlite glükóz szenzor</t>
  </si>
  <si>
    <t>Otto Bock Walk On Flex karbonszálas dinamikus ortézis</t>
  </si>
  <si>
    <t>04 24 12 12</t>
  </si>
  <si>
    <t>06 12 06 06 09</t>
  </si>
  <si>
    <t>Fejformáló ortézis koponya deformitásra</t>
  </si>
  <si>
    <t>060321</t>
  </si>
  <si>
    <t>Monitorozó rendszerek</t>
  </si>
  <si>
    <t>RIASZTÓ RENDSZEREK (Új csoport)</t>
  </si>
  <si>
    <t>2021. június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</si>
</sst>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73">
    <xf numFmtId="0" fontId="0" fillId="0" borderId="0" xfId="0" applyNumberFormat="1" applyFont="1" applyFill="1" applyBorder="1" applyAlignment="1" applyProtection="1">
      <alignment vertical="top"/>
    </xf>
    <xf numFmtId="3" fontId="2" fillId="0" borderId="3" xfId="0" applyNumberFormat="1" applyFont="1" applyFill="1" applyBorder="1" applyAlignment="1" applyProtection="1">
      <alignment vertical="center"/>
    </xf>
    <xf numFmtId="3" fontId="3" fillId="0" borderId="3" xfId="0" applyNumberFormat="1" applyFont="1" applyFill="1" applyBorder="1" applyAlignment="1" applyProtection="1">
      <alignment vertical="center"/>
    </xf>
    <xf numFmtId="0" fontId="1" fillId="0" borderId="3" xfId="0" applyNumberFormat="1" applyFont="1" applyFill="1" applyBorder="1" applyAlignment="1" applyProtection="1">
      <alignment vertical="center" wrapText="1"/>
    </xf>
    <xf numFmtId="0" fontId="1" fillId="0" borderId="5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0" fontId="3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>
      <alignment vertical="center"/>
    </xf>
    <xf numFmtId="3" fontId="3" fillId="0" borderId="3" xfId="1" applyNumberFormat="1" applyFont="1" applyFill="1" applyBorder="1" applyAlignment="1" applyProtection="1">
      <alignment vertical="center"/>
    </xf>
    <xf numFmtId="3" fontId="2" fillId="0" borderId="3" xfId="1" applyNumberFormat="1" applyFont="1" applyFill="1" applyBorder="1" applyAlignment="1">
      <alignment horizontal="right" vertical="center"/>
    </xf>
    <xf numFmtId="0" fontId="3" fillId="0" borderId="5" xfId="1" applyNumberFormat="1" applyFont="1" applyFill="1" applyBorder="1" applyAlignment="1" applyProtection="1">
      <alignment horizontal="left" vertical="center"/>
    </xf>
    <xf numFmtId="0" fontId="2" fillId="0" borderId="3" xfId="1" applyNumberFormat="1" applyFont="1" applyFill="1" applyBorder="1" applyAlignment="1" applyProtection="1">
      <alignment horizontal="left" vertical="center" wrapText="1"/>
    </xf>
    <xf numFmtId="0" fontId="2" fillId="0" borderId="5" xfId="1" applyNumberFormat="1" applyFont="1" applyFill="1" applyBorder="1" applyAlignment="1" applyProtection="1">
      <alignment horizontal="left" vertical="center"/>
    </xf>
    <xf numFmtId="0" fontId="1" fillId="0" borderId="3" xfId="1" applyNumberFormat="1" applyFont="1" applyFill="1" applyBorder="1" applyAlignment="1" applyProtection="1">
      <alignment horizontal="center" vertical="center" wrapText="1"/>
    </xf>
    <xf numFmtId="0" fontId="3" fillId="0" borderId="3" xfId="1" applyNumberFormat="1" applyFont="1" applyFill="1" applyBorder="1" applyAlignment="1" applyProtection="1">
      <alignment horizontal="left" vertical="center" wrapText="1"/>
    </xf>
    <xf numFmtId="0" fontId="1" fillId="0" borderId="5" xfId="1" applyNumberFormat="1" applyFont="1" applyFill="1" applyBorder="1" applyAlignment="1" applyProtection="1">
      <alignment horizontal="left" vertical="center"/>
    </xf>
    <xf numFmtId="0" fontId="1" fillId="0" borderId="3" xfId="1" applyNumberFormat="1" applyFont="1" applyFill="1" applyBorder="1" applyAlignment="1" applyProtection="1">
      <alignment vertical="center" wrapText="1"/>
    </xf>
    <xf numFmtId="0" fontId="3" fillId="0" borderId="5" xfId="1" quotePrefix="1" applyNumberFormat="1" applyFont="1" applyFill="1" applyBorder="1" applyAlignment="1" applyProtection="1">
      <alignment horizontal="left" vertical="center"/>
    </xf>
    <xf numFmtId="0" fontId="1" fillId="0" borderId="5" xfId="1" quotePrefix="1" applyNumberFormat="1" applyFont="1" applyFill="1" applyBorder="1" applyAlignment="1" applyProtection="1">
      <alignment horizontal="left" vertical="center"/>
    </xf>
    <xf numFmtId="0" fontId="2" fillId="0" borderId="3" xfId="1" applyNumberFormat="1" applyFont="1" applyFill="1" applyBorder="1" applyAlignment="1" applyProtection="1">
      <alignment vertical="center" wrapText="1"/>
    </xf>
    <xf numFmtId="0" fontId="4" fillId="0" borderId="1" xfId="1" applyFont="1" applyFill="1" applyBorder="1" applyAlignment="1">
      <alignment vertical="center" wrapText="1"/>
    </xf>
    <xf numFmtId="0" fontId="4" fillId="0" borderId="3" xfId="1" applyFont="1" applyFill="1" applyBorder="1" applyAlignment="1">
      <alignment vertical="center" wrapText="1"/>
    </xf>
    <xf numFmtId="0" fontId="3" fillId="0" borderId="0" xfId="1" quotePrefix="1" applyFont="1" applyFill="1" applyAlignment="1">
      <alignment vertical="center"/>
    </xf>
    <xf numFmtId="0" fontId="3" fillId="0" borderId="8" xfId="1" applyFont="1" applyFill="1" applyBorder="1" applyAlignment="1">
      <alignment vertical="center" wrapText="1"/>
    </xf>
    <xf numFmtId="3" fontId="3" fillId="0" borderId="3" xfId="1" applyNumberFormat="1" applyFont="1" applyFill="1" applyBorder="1" applyAlignment="1" applyProtection="1">
      <alignment horizontal="right" vertical="center"/>
    </xf>
    <xf numFmtId="0" fontId="1" fillId="0" borderId="8" xfId="1" applyNumberFormat="1" applyFont="1" applyFill="1" applyBorder="1" applyAlignment="1" applyProtection="1">
      <alignment vertical="center" wrapText="1"/>
    </xf>
    <xf numFmtId="0" fontId="2" fillId="0" borderId="8" xfId="1" applyNumberFormat="1" applyFont="1" applyFill="1" applyBorder="1" applyAlignment="1" applyProtection="1">
      <alignment vertical="center" wrapText="1"/>
    </xf>
    <xf numFmtId="0" fontId="3" fillId="0" borderId="5" xfId="1" quotePrefix="1" applyFont="1" applyFill="1" applyBorder="1" applyAlignment="1">
      <alignment vertical="center"/>
    </xf>
    <xf numFmtId="0" fontId="3" fillId="0" borderId="3" xfId="1" applyFont="1" applyFill="1" applyBorder="1" applyAlignment="1">
      <alignment vertical="center" wrapText="1"/>
    </xf>
    <xf numFmtId="0" fontId="1" fillId="0" borderId="5" xfId="1" quotePrefix="1" applyFont="1" applyFill="1" applyBorder="1" applyAlignment="1">
      <alignment vertical="center"/>
    </xf>
    <xf numFmtId="0" fontId="1" fillId="0" borderId="3" xfId="1" applyFont="1" applyFill="1" applyBorder="1" applyAlignment="1">
      <alignment vertical="center" wrapText="1"/>
    </xf>
    <xf numFmtId="0" fontId="1" fillId="0" borderId="9" xfId="1" applyNumberFormat="1" applyFont="1" applyFill="1" applyBorder="1" applyAlignment="1" applyProtection="1">
      <alignment horizontal="left" vertical="center"/>
    </xf>
    <xf numFmtId="0" fontId="1" fillId="0" borderId="6" xfId="1" applyNumberFormat="1" applyFont="1" applyFill="1" applyBorder="1" applyAlignment="1" applyProtection="1">
      <alignment vertical="center" wrapText="1"/>
    </xf>
    <xf numFmtId="0" fontId="1" fillId="0" borderId="1" xfId="1" applyNumberFormat="1" applyFont="1" applyFill="1" applyBorder="1" applyAlignment="1" applyProtection="1">
      <alignment horizontal="left" vertical="center"/>
    </xf>
    <xf numFmtId="0" fontId="3" fillId="0" borderId="1" xfId="1" quotePrefix="1" applyFont="1" applyFill="1" applyBorder="1" applyAlignment="1">
      <alignment vertical="center"/>
    </xf>
    <xf numFmtId="0" fontId="1" fillId="0" borderId="0" xfId="1" applyFont="1" applyFill="1" applyAlignment="1">
      <alignment vertical="center"/>
    </xf>
    <xf numFmtId="3" fontId="2" fillId="0" borderId="3" xfId="1" applyNumberFormat="1" applyFont="1" applyFill="1" applyBorder="1" applyAlignment="1" applyProtection="1">
      <alignment horizontal="right" vertical="center"/>
    </xf>
    <xf numFmtId="0" fontId="1" fillId="0" borderId="3" xfId="1" applyNumberFormat="1" applyFont="1" applyFill="1" applyBorder="1" applyAlignment="1" applyProtection="1">
      <alignment horizontal="left" vertical="center" wrapText="1"/>
    </xf>
    <xf numFmtId="0" fontId="2" fillId="0" borderId="5" xfId="1" quotePrefix="1" applyNumberFormat="1" applyFont="1" applyFill="1" applyBorder="1" applyAlignment="1" applyProtection="1">
      <alignment horizontal="left" vertical="center"/>
    </xf>
    <xf numFmtId="0" fontId="2" fillId="0" borderId="3" xfId="1" applyNumberFormat="1" applyFont="1" applyFill="1" applyBorder="1" applyAlignment="1" applyProtection="1">
      <alignment horizontal="left" vertical="center"/>
    </xf>
    <xf numFmtId="0" fontId="1" fillId="0" borderId="3" xfId="1" applyNumberFormat="1" applyFont="1" applyFill="1" applyBorder="1" applyAlignment="1" applyProtection="1">
      <alignment horizontal="left" vertical="center"/>
    </xf>
    <xf numFmtId="0" fontId="1" fillId="0" borderId="0" xfId="1" applyNumberFormat="1" applyFont="1" applyFill="1" applyBorder="1" applyAlignment="1" applyProtection="1">
      <alignment vertical="center"/>
    </xf>
    <xf numFmtId="0" fontId="1" fillId="0" borderId="0" xfId="1" applyNumberFormat="1" applyFont="1" applyFill="1" applyBorder="1" applyAlignment="1" applyProtection="1">
      <alignment vertical="center" wrapText="1"/>
    </xf>
    <xf numFmtId="3" fontId="2" fillId="0" borderId="5" xfId="1" applyNumberFormat="1" applyFont="1" applyFill="1" applyBorder="1" applyAlignment="1" applyProtection="1">
      <alignment horizontal="centerContinuous" vertical="center"/>
    </xf>
    <xf numFmtId="0" fontId="2" fillId="0" borderId="1" xfId="1" applyNumberFormat="1" applyFont="1" applyFill="1" applyBorder="1" applyAlignment="1" applyProtection="1">
      <alignment horizontal="centerContinuous" vertical="center"/>
    </xf>
    <xf numFmtId="0" fontId="2" fillId="0" borderId="2" xfId="1" applyNumberFormat="1" applyFont="1" applyFill="1" applyBorder="1" applyAlignment="1" applyProtection="1">
      <alignment horizontal="centerContinuous" vertical="center"/>
    </xf>
    <xf numFmtId="3" fontId="2" fillId="0" borderId="4" xfId="1" applyNumberFormat="1" applyFont="1" applyFill="1" applyBorder="1" applyAlignment="1" applyProtection="1">
      <alignment horizontal="center" vertical="center" wrapText="1"/>
    </xf>
    <xf numFmtId="0" fontId="2" fillId="0" borderId="4" xfId="1" applyNumberFormat="1" applyFont="1" applyFill="1" applyBorder="1" applyAlignment="1" applyProtection="1">
      <alignment horizontal="center" vertical="center" wrapText="1"/>
    </xf>
    <xf numFmtId="3" fontId="1" fillId="0" borderId="3" xfId="1" applyNumberFormat="1" applyFont="1" applyFill="1" applyBorder="1" applyAlignment="1" applyProtection="1">
      <alignment vertical="center"/>
    </xf>
    <xf numFmtId="3" fontId="1" fillId="0" borderId="2" xfId="1" applyNumberFormat="1" applyFont="1" applyFill="1" applyBorder="1" applyAlignment="1" applyProtection="1">
      <alignment vertical="center"/>
    </xf>
    <xf numFmtId="3" fontId="5" fillId="0" borderId="3" xfId="0" applyNumberFormat="1" applyFont="1" applyFill="1" applyBorder="1" applyAlignment="1" applyProtection="1">
      <alignment vertical="center"/>
    </xf>
    <xf numFmtId="3" fontId="5" fillId="0" borderId="2" xfId="0" applyNumberFormat="1" applyFont="1" applyFill="1" applyBorder="1" applyAlignment="1" applyProtection="1">
      <alignment vertical="center"/>
    </xf>
    <xf numFmtId="3" fontId="5" fillId="0" borderId="6" xfId="0" applyNumberFormat="1" applyFont="1" applyFill="1" applyBorder="1" applyAlignment="1" applyProtection="1">
      <alignment vertical="center"/>
    </xf>
    <xf numFmtId="3" fontId="5" fillId="0" borderId="7" xfId="0" applyNumberFormat="1" applyFont="1" applyFill="1" applyBorder="1" applyAlignment="1" applyProtection="1">
      <alignment vertical="center"/>
    </xf>
    <xf numFmtId="3" fontId="7" fillId="0" borderId="6" xfId="0" applyNumberFormat="1" applyFont="1" applyFill="1" applyBorder="1" applyAlignment="1" applyProtection="1">
      <alignment vertical="center"/>
    </xf>
    <xf numFmtId="3" fontId="1" fillId="0" borderId="6" xfId="1" applyNumberFormat="1" applyFont="1" applyFill="1" applyBorder="1" applyAlignment="1" applyProtection="1">
      <alignment vertical="center"/>
    </xf>
    <xf numFmtId="3" fontId="1" fillId="0" borderId="3" xfId="1" applyNumberFormat="1" applyFont="1" applyFill="1" applyBorder="1" applyAlignment="1" applyProtection="1">
      <alignment horizontal="right" vertical="center"/>
    </xf>
    <xf numFmtId="3" fontId="2" fillId="0" borderId="3" xfId="1" applyNumberFormat="1" applyFont="1" applyFill="1" applyBorder="1" applyAlignment="1" applyProtection="1">
      <alignment vertical="center"/>
    </xf>
    <xf numFmtId="3" fontId="3" fillId="0" borderId="6" xfId="1" applyNumberFormat="1" applyFont="1" applyFill="1" applyBorder="1" applyAlignment="1" applyProtection="1">
      <alignment vertical="center"/>
    </xf>
    <xf numFmtId="3" fontId="6" fillId="0" borderId="3" xfId="1" applyNumberFormat="1" applyFont="1" applyFill="1" applyBorder="1" applyAlignment="1" applyProtection="1">
      <alignment vertical="center"/>
    </xf>
    <xf numFmtId="3" fontId="4" fillId="0" borderId="3" xfId="1" applyNumberFormat="1" applyFont="1" applyFill="1" applyBorder="1" applyAlignment="1" applyProtection="1">
      <alignment vertical="center"/>
    </xf>
    <xf numFmtId="3" fontId="4" fillId="0" borderId="3" xfId="1" applyNumberFormat="1" applyFont="1" applyFill="1" applyBorder="1" applyAlignment="1" applyProtection="1">
      <alignment horizontal="right" vertical="center"/>
    </xf>
    <xf numFmtId="3" fontId="1" fillId="0" borderId="2" xfId="1" applyNumberFormat="1" applyFont="1" applyFill="1" applyBorder="1" applyAlignment="1" applyProtection="1">
      <alignment horizontal="right" vertical="center"/>
    </xf>
    <xf numFmtId="3" fontId="6" fillId="0" borderId="6" xfId="1" applyNumberFormat="1" applyFont="1" applyFill="1" applyBorder="1" applyAlignment="1" applyProtection="1">
      <alignment vertical="center"/>
    </xf>
    <xf numFmtId="3" fontId="5" fillId="0" borderId="3" xfId="1" applyNumberFormat="1" applyFont="1" applyFill="1" applyBorder="1" applyAlignment="1" applyProtection="1">
      <alignment vertical="center"/>
    </xf>
    <xf numFmtId="3" fontId="5" fillId="0" borderId="2" xfId="1" applyNumberFormat="1" applyFont="1" applyFill="1" applyBorder="1" applyAlignment="1" applyProtection="1">
      <alignment vertical="center"/>
    </xf>
    <xf numFmtId="3" fontId="7" fillId="0" borderId="3" xfId="1" applyNumberFormat="1" applyFont="1" applyFill="1" applyBorder="1" applyAlignment="1" applyProtection="1">
      <alignment vertical="center"/>
    </xf>
    <xf numFmtId="3" fontId="5" fillId="0" borderId="6" xfId="1" applyNumberFormat="1" applyFont="1" applyFill="1" applyBorder="1" applyAlignment="1" applyProtection="1">
      <alignment vertical="center"/>
    </xf>
    <xf numFmtId="3" fontId="5" fillId="0" borderId="7" xfId="1" applyNumberFormat="1" applyFont="1" applyFill="1" applyBorder="1" applyAlignment="1" applyProtection="1">
      <alignment vertical="center"/>
    </xf>
    <xf numFmtId="3" fontId="1" fillId="0" borderId="0" xfId="1" applyNumberFormat="1" applyFont="1" applyFill="1" applyBorder="1" applyAlignment="1" applyProtection="1">
      <alignment vertical="center"/>
    </xf>
    <xf numFmtId="0" fontId="2" fillId="0" borderId="4" xfId="1" applyNumberFormat="1" applyFont="1" applyFill="1" applyBorder="1" applyAlignment="1" applyProtection="1">
      <alignment horizontal="center" vertical="center"/>
    </xf>
    <xf numFmtId="0" fontId="2" fillId="0" borderId="6" xfId="1" applyNumberFormat="1" applyFont="1" applyFill="1" applyBorder="1" applyAlignment="1" applyProtection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98"/>
  <sheetViews>
    <sheetView tabSelected="1" zoomScaleNormal="100" workbookViewId="0">
      <selection activeCell="O28" sqref="O28"/>
    </sheetView>
  </sheetViews>
  <sheetFormatPr defaultColWidth="9.140625" defaultRowHeight="12.75"/>
  <cols>
    <col min="1" max="1" width="17" style="6" bestFit="1" customWidth="1"/>
    <col min="2" max="2" width="43.42578125" style="6" bestFit="1" customWidth="1"/>
    <col min="3" max="3" width="10.42578125" style="70" bestFit="1" customWidth="1"/>
    <col min="4" max="4" width="10.42578125" style="42" bestFit="1" customWidth="1"/>
    <col min="5" max="5" width="11" style="42" bestFit="1" customWidth="1"/>
    <col min="6" max="7" width="10.5703125" style="42" bestFit="1" customWidth="1"/>
    <col min="8" max="8" width="5" style="6" bestFit="1" customWidth="1"/>
    <col min="9" max="12" width="3.42578125" style="6" bestFit="1" customWidth="1"/>
    <col min="13" max="16384" width="9.140625" style="6"/>
  </cols>
  <sheetData>
    <row r="1" spans="1:12">
      <c r="A1" s="71" t="s">
        <v>13</v>
      </c>
      <c r="B1" s="71" t="s">
        <v>14</v>
      </c>
      <c r="C1" s="44" t="s">
        <v>585</v>
      </c>
      <c r="D1" s="45"/>
      <c r="E1" s="45"/>
      <c r="F1" s="45"/>
      <c r="G1" s="46"/>
    </row>
    <row r="2" spans="1:12" ht="51">
      <c r="A2" s="72"/>
      <c r="B2" s="72"/>
      <c r="C2" s="47" t="s">
        <v>448</v>
      </c>
      <c r="D2" s="48" t="s">
        <v>459</v>
      </c>
      <c r="E2" s="48" t="s">
        <v>449</v>
      </c>
      <c r="F2" s="48" t="s">
        <v>450</v>
      </c>
      <c r="G2" s="48" t="s">
        <v>15</v>
      </c>
    </row>
    <row r="3" spans="1:12" s="5" customFormat="1">
      <c r="A3" s="13" t="s">
        <v>460</v>
      </c>
      <c r="B3" s="12"/>
      <c r="C3" s="10">
        <f>C4+C57+C101+C197+C240+C264+C267+C278</f>
        <v>6360146</v>
      </c>
      <c r="D3" s="10">
        <f>D4+D57+D101+D197+D240+D264+D267+D278</f>
        <v>6076789</v>
      </c>
      <c r="E3" s="10">
        <f>E4+E57+E101+E197+E240+E264+E267+E278</f>
        <v>283365</v>
      </c>
      <c r="F3" s="10">
        <f>F4+F57+F101+F197+F240+F264+F267+F278</f>
        <v>1372947</v>
      </c>
      <c r="G3" s="10">
        <f>G4+G57+G101+G197+G240+G264+G267+G278</f>
        <v>13791710</v>
      </c>
    </row>
    <row r="4" spans="1:12" s="5" customFormat="1">
      <c r="A4" s="13" t="s">
        <v>16</v>
      </c>
      <c r="B4" s="12" t="s">
        <v>17</v>
      </c>
      <c r="C4" s="10">
        <f>C5+C12+C16+C20+C22+C25+C27+C30+C32+C37+C40+C44+C47+C51+C55</f>
        <v>840994</v>
      </c>
      <c r="D4" s="10">
        <f>D5+D12+D16+D20+D22+D25+D27+D30+D32+D37+D40+D44+D47+D51+D55</f>
        <v>815137</v>
      </c>
      <c r="E4" s="10">
        <f>E5+E12+E16+E20+E22+E25+E27+E30+E32+E37+E40+E44+E47+E51+E55</f>
        <v>25858</v>
      </c>
      <c r="F4" s="10">
        <f>F5+F12+F16+F20+F22+F25+F27+F30+F32+F37+F40+F44+F47+F51+F55</f>
        <v>181545</v>
      </c>
      <c r="G4" s="10">
        <f>G5+G12+G16+G20+G22+G25+G27+G30+G32+G37+G40+G44+G47+G51+G55</f>
        <v>919365</v>
      </c>
    </row>
    <row r="5" spans="1:12" s="5" customFormat="1">
      <c r="A5" s="11" t="s">
        <v>18</v>
      </c>
      <c r="B5" s="15" t="s">
        <v>19</v>
      </c>
      <c r="C5" s="10">
        <f>SUM(C6:C11)</f>
        <v>2693</v>
      </c>
      <c r="D5" s="10">
        <f>SUM(D6:D11)</f>
        <v>2604</v>
      </c>
      <c r="E5" s="10">
        <f>SUM(E6:E11)</f>
        <v>89</v>
      </c>
      <c r="F5" s="10">
        <f>SUM(F6:F11)</f>
        <v>555</v>
      </c>
      <c r="G5" s="10">
        <f>SUM(G6:G11)</f>
        <v>8416</v>
      </c>
    </row>
    <row r="6" spans="1:12">
      <c r="A6" s="16" t="s">
        <v>20</v>
      </c>
      <c r="B6" s="17" t="s">
        <v>21</v>
      </c>
      <c r="C6" s="49">
        <v>9</v>
      </c>
      <c r="D6" s="50">
        <v>7</v>
      </c>
      <c r="E6" s="50">
        <v>1</v>
      </c>
      <c r="F6" s="50">
        <v>0</v>
      </c>
      <c r="G6" s="50">
        <v>80</v>
      </c>
      <c r="H6" s="5"/>
      <c r="I6" s="5"/>
      <c r="J6" s="5"/>
      <c r="K6" s="5"/>
      <c r="L6" s="5"/>
    </row>
    <row r="7" spans="1:12">
      <c r="A7" s="16" t="s">
        <v>23</v>
      </c>
      <c r="B7" s="17" t="s">
        <v>24</v>
      </c>
      <c r="C7" s="51">
        <v>43</v>
      </c>
      <c r="D7" s="52">
        <v>39</v>
      </c>
      <c r="E7" s="52">
        <v>4</v>
      </c>
      <c r="F7" s="52">
        <v>6</v>
      </c>
      <c r="G7" s="52">
        <v>396</v>
      </c>
      <c r="H7" s="5"/>
      <c r="I7" s="5"/>
      <c r="J7" s="5"/>
      <c r="K7" s="5"/>
      <c r="L7" s="5"/>
    </row>
    <row r="8" spans="1:12">
      <c r="A8" s="16" t="s">
        <v>25</v>
      </c>
      <c r="B8" s="17" t="s">
        <v>26</v>
      </c>
      <c r="C8" s="53">
        <v>344</v>
      </c>
      <c r="D8" s="54">
        <v>323</v>
      </c>
      <c r="E8" s="54">
        <v>21</v>
      </c>
      <c r="F8" s="54">
        <v>61</v>
      </c>
      <c r="G8" s="54">
        <v>2140</v>
      </c>
      <c r="H8" s="5"/>
      <c r="I8" s="5"/>
      <c r="J8" s="5"/>
      <c r="K8" s="5"/>
      <c r="L8" s="5"/>
    </row>
    <row r="9" spans="1:12">
      <c r="A9" s="16" t="s">
        <v>27</v>
      </c>
      <c r="B9" s="17" t="s">
        <v>28</v>
      </c>
      <c r="C9" s="53">
        <v>192</v>
      </c>
      <c r="D9" s="54">
        <v>191</v>
      </c>
      <c r="E9" s="54">
        <v>2</v>
      </c>
      <c r="F9" s="54">
        <v>46</v>
      </c>
      <c r="G9" s="54">
        <v>644</v>
      </c>
      <c r="H9" s="5"/>
      <c r="I9" s="5"/>
      <c r="J9" s="5"/>
      <c r="K9" s="5"/>
      <c r="L9" s="5"/>
    </row>
    <row r="10" spans="1:12">
      <c r="A10" s="16" t="s">
        <v>29</v>
      </c>
      <c r="B10" s="17" t="s">
        <v>30</v>
      </c>
      <c r="C10" s="53">
        <v>2105</v>
      </c>
      <c r="D10" s="54">
        <v>2044</v>
      </c>
      <c r="E10" s="54">
        <v>61</v>
      </c>
      <c r="F10" s="54">
        <v>442</v>
      </c>
      <c r="G10" s="54">
        <v>5156</v>
      </c>
      <c r="H10" s="5"/>
      <c r="I10" s="5"/>
      <c r="J10" s="5"/>
      <c r="K10" s="5"/>
      <c r="L10" s="5"/>
    </row>
    <row r="11" spans="1:12">
      <c r="A11" s="16" t="s">
        <v>31</v>
      </c>
      <c r="B11" s="17" t="s">
        <v>32</v>
      </c>
      <c r="C11" s="49">
        <v>0</v>
      </c>
      <c r="D11" s="49">
        <v>0</v>
      </c>
      <c r="E11" s="49">
        <v>0</v>
      </c>
      <c r="F11" s="49">
        <v>0</v>
      </c>
      <c r="G11" s="49">
        <v>0</v>
      </c>
      <c r="H11" s="5"/>
      <c r="I11" s="5"/>
      <c r="J11" s="5"/>
      <c r="K11" s="5"/>
      <c r="L11" s="5"/>
    </row>
    <row r="12" spans="1:12" s="5" customFormat="1">
      <c r="A12" s="11" t="s">
        <v>33</v>
      </c>
      <c r="B12" s="15" t="s">
        <v>34</v>
      </c>
      <c r="C12" s="10">
        <f>SUM(C13:C15)</f>
        <v>46613</v>
      </c>
      <c r="D12" s="10">
        <f>SUM(D13:D15)</f>
        <v>44990</v>
      </c>
      <c r="E12" s="10">
        <f>SUM(E13:E15)</f>
        <v>1623</v>
      </c>
      <c r="F12" s="10">
        <f>SUM(F13:F15)</f>
        <v>9656</v>
      </c>
      <c r="G12" s="10">
        <f>SUM(G13:G15)</f>
        <v>38457</v>
      </c>
    </row>
    <row r="13" spans="1:12">
      <c r="A13" s="16" t="s">
        <v>35</v>
      </c>
      <c r="B13" s="17" t="s">
        <v>36</v>
      </c>
      <c r="C13" s="51">
        <v>85</v>
      </c>
      <c r="D13" s="52">
        <v>82</v>
      </c>
      <c r="E13" s="52">
        <v>3</v>
      </c>
      <c r="F13" s="52">
        <v>17</v>
      </c>
      <c r="G13" s="52">
        <v>114</v>
      </c>
      <c r="H13" s="5"/>
      <c r="I13" s="5"/>
      <c r="J13" s="5"/>
      <c r="K13" s="5"/>
      <c r="L13" s="5"/>
    </row>
    <row r="14" spans="1:12">
      <c r="A14" s="16" t="s">
        <v>37</v>
      </c>
      <c r="B14" s="17" t="s">
        <v>38</v>
      </c>
      <c r="C14" s="53">
        <v>41577</v>
      </c>
      <c r="D14" s="54">
        <v>40159</v>
      </c>
      <c r="E14" s="54">
        <v>1418</v>
      </c>
      <c r="F14" s="54">
        <v>8615</v>
      </c>
      <c r="G14" s="54">
        <v>33579</v>
      </c>
      <c r="H14" s="5"/>
      <c r="I14" s="5"/>
      <c r="J14" s="5"/>
      <c r="K14" s="5"/>
      <c r="L14" s="5"/>
    </row>
    <row r="15" spans="1:12">
      <c r="A15" s="16" t="s">
        <v>39</v>
      </c>
      <c r="B15" s="17" t="s">
        <v>40</v>
      </c>
      <c r="C15" s="53">
        <v>4951</v>
      </c>
      <c r="D15" s="54">
        <v>4749</v>
      </c>
      <c r="E15" s="54">
        <v>202</v>
      </c>
      <c r="F15" s="54">
        <v>1024</v>
      </c>
      <c r="G15" s="54">
        <v>4764</v>
      </c>
      <c r="H15" s="5"/>
      <c r="I15" s="5"/>
      <c r="J15" s="5"/>
      <c r="K15" s="5"/>
      <c r="L15" s="5"/>
    </row>
    <row r="16" spans="1:12" s="5" customFormat="1">
      <c r="A16" s="11" t="s">
        <v>41</v>
      </c>
      <c r="B16" s="15" t="s">
        <v>42</v>
      </c>
      <c r="C16" s="55">
        <f>SUM(C17:C19)</f>
        <v>166403</v>
      </c>
      <c r="D16" s="55">
        <f>SUM(D17:D19)</f>
        <v>160726</v>
      </c>
      <c r="E16" s="55">
        <f t="shared" ref="E16:G16" si="0">SUM(E17:E19)</f>
        <v>5678</v>
      </c>
      <c r="F16" s="55">
        <f t="shared" si="0"/>
        <v>34478</v>
      </c>
      <c r="G16" s="55">
        <f t="shared" si="0"/>
        <v>103299</v>
      </c>
    </row>
    <row r="17" spans="1:12">
      <c r="A17" s="16" t="s">
        <v>43</v>
      </c>
      <c r="B17" s="17" t="s">
        <v>44</v>
      </c>
      <c r="C17" s="51">
        <v>10081</v>
      </c>
      <c r="D17" s="52">
        <v>9796</v>
      </c>
      <c r="E17" s="52">
        <v>286</v>
      </c>
      <c r="F17" s="52">
        <v>2163</v>
      </c>
      <c r="G17" s="52">
        <v>13676</v>
      </c>
      <c r="H17" s="5"/>
      <c r="I17" s="5"/>
      <c r="J17" s="5"/>
      <c r="K17" s="5"/>
      <c r="L17" s="5"/>
    </row>
    <row r="18" spans="1:12">
      <c r="A18" s="16" t="s">
        <v>45</v>
      </c>
      <c r="B18" s="17" t="s">
        <v>46</v>
      </c>
      <c r="C18" s="53">
        <v>34718</v>
      </c>
      <c r="D18" s="54">
        <v>33633</v>
      </c>
      <c r="E18" s="54">
        <v>1085</v>
      </c>
      <c r="F18" s="54">
        <v>7346</v>
      </c>
      <c r="G18" s="54">
        <v>32776</v>
      </c>
      <c r="H18" s="5"/>
      <c r="I18" s="5"/>
      <c r="J18" s="5"/>
      <c r="K18" s="5"/>
      <c r="L18" s="5"/>
    </row>
    <row r="19" spans="1:12">
      <c r="A19" s="16" t="s">
        <v>47</v>
      </c>
      <c r="B19" s="17" t="s">
        <v>48</v>
      </c>
      <c r="C19" s="53">
        <v>121604</v>
      </c>
      <c r="D19" s="54">
        <v>117297</v>
      </c>
      <c r="E19" s="54">
        <v>4307</v>
      </c>
      <c r="F19" s="54">
        <v>24969</v>
      </c>
      <c r="G19" s="54">
        <v>56847</v>
      </c>
      <c r="H19" s="5"/>
      <c r="I19" s="5"/>
      <c r="J19" s="5"/>
      <c r="K19" s="5"/>
      <c r="L19" s="5"/>
    </row>
    <row r="20" spans="1:12" s="5" customFormat="1" ht="25.5">
      <c r="A20" s="18" t="s">
        <v>453</v>
      </c>
      <c r="B20" s="15" t="s">
        <v>452</v>
      </c>
      <c r="C20" s="10">
        <f>C21</f>
        <v>363969</v>
      </c>
      <c r="D20" s="10">
        <f>D21</f>
        <v>353067</v>
      </c>
      <c r="E20" s="10">
        <f>E21</f>
        <v>10901</v>
      </c>
      <c r="F20" s="10">
        <f>F21</f>
        <v>77318</v>
      </c>
      <c r="G20" s="10">
        <f>G21</f>
        <v>145753</v>
      </c>
    </row>
    <row r="21" spans="1:12" ht="25.5">
      <c r="A21" s="19" t="s">
        <v>454</v>
      </c>
      <c r="B21" s="17" t="s">
        <v>451</v>
      </c>
      <c r="C21" s="51">
        <v>363969</v>
      </c>
      <c r="D21" s="52">
        <v>353067</v>
      </c>
      <c r="E21" s="52">
        <v>10901</v>
      </c>
      <c r="F21" s="52">
        <v>77318</v>
      </c>
      <c r="G21" s="52">
        <v>145753</v>
      </c>
      <c r="H21" s="5"/>
      <c r="I21" s="5"/>
      <c r="J21" s="5"/>
      <c r="K21" s="5"/>
      <c r="L21" s="5"/>
    </row>
    <row r="22" spans="1:12" s="5" customFormat="1">
      <c r="A22" s="11" t="s">
        <v>49</v>
      </c>
      <c r="B22" s="15" t="s">
        <v>50</v>
      </c>
      <c r="C22" s="10">
        <f>SUM(C23:C24)</f>
        <v>26654</v>
      </c>
      <c r="D22" s="10">
        <f>SUM(D23:D24)</f>
        <v>26068</v>
      </c>
      <c r="E22" s="10">
        <f>SUM(E23:E24)</f>
        <v>586</v>
      </c>
      <c r="F22" s="10">
        <f>SUM(F23:F24)</f>
        <v>5963</v>
      </c>
      <c r="G22" s="10">
        <f>SUM(G23:G24)</f>
        <v>24741</v>
      </c>
    </row>
    <row r="23" spans="1:12">
      <c r="A23" s="16" t="s">
        <v>51</v>
      </c>
      <c r="B23" s="17" t="s">
        <v>52</v>
      </c>
      <c r="C23" s="51">
        <v>21290</v>
      </c>
      <c r="D23" s="52">
        <v>20840</v>
      </c>
      <c r="E23" s="52">
        <v>449</v>
      </c>
      <c r="F23" s="52">
        <v>4762</v>
      </c>
      <c r="G23" s="52">
        <v>18108</v>
      </c>
      <c r="H23" s="5"/>
      <c r="I23" s="5"/>
      <c r="J23" s="5"/>
      <c r="K23" s="5"/>
      <c r="L23" s="5"/>
    </row>
    <row r="24" spans="1:12">
      <c r="A24" s="16" t="s">
        <v>53</v>
      </c>
      <c r="B24" s="17" t="s">
        <v>54</v>
      </c>
      <c r="C24" s="53">
        <v>5364</v>
      </c>
      <c r="D24" s="54">
        <v>5228</v>
      </c>
      <c r="E24" s="54">
        <v>137</v>
      </c>
      <c r="F24" s="54">
        <v>1201</v>
      </c>
      <c r="G24" s="54">
        <v>6633</v>
      </c>
      <c r="H24" s="5"/>
      <c r="I24" s="5"/>
      <c r="J24" s="5"/>
      <c r="K24" s="5"/>
      <c r="L24" s="5"/>
    </row>
    <row r="25" spans="1:12" s="5" customFormat="1">
      <c r="A25" s="11" t="s">
        <v>55</v>
      </c>
      <c r="B25" s="15" t="s">
        <v>56</v>
      </c>
      <c r="C25" s="10">
        <f>SUM(C26)</f>
        <v>6950</v>
      </c>
      <c r="D25" s="10">
        <f>SUM(D26)</f>
        <v>6877</v>
      </c>
      <c r="E25" s="10">
        <f>SUM(E26)</f>
        <v>74</v>
      </c>
      <c r="F25" s="10">
        <f>SUM(F26)</f>
        <v>1648</v>
      </c>
      <c r="G25" s="10">
        <f>SUM(G26)</f>
        <v>5890</v>
      </c>
    </row>
    <row r="26" spans="1:12">
      <c r="A26" s="16" t="s">
        <v>57</v>
      </c>
      <c r="B26" s="17" t="s">
        <v>443</v>
      </c>
      <c r="C26" s="51">
        <v>6950</v>
      </c>
      <c r="D26" s="52">
        <v>6877</v>
      </c>
      <c r="E26" s="52">
        <v>74</v>
      </c>
      <c r="F26" s="52">
        <v>1648</v>
      </c>
      <c r="G26" s="52">
        <v>5890</v>
      </c>
      <c r="H26" s="5"/>
      <c r="I26" s="5"/>
      <c r="J26" s="5"/>
      <c r="K26" s="5"/>
      <c r="L26" s="5"/>
    </row>
    <row r="27" spans="1:12" s="5" customFormat="1">
      <c r="A27" s="11" t="s">
        <v>58</v>
      </c>
      <c r="B27" s="15" t="s">
        <v>59</v>
      </c>
      <c r="C27" s="10">
        <f>SUM(C28:C29)</f>
        <v>34950</v>
      </c>
      <c r="D27" s="10">
        <f>SUM(D28:D29)</f>
        <v>33816</v>
      </c>
      <c r="E27" s="10">
        <f>SUM(E28:E29)</f>
        <v>1133</v>
      </c>
      <c r="F27" s="10">
        <f>SUM(F28:F29)</f>
        <v>8030</v>
      </c>
      <c r="G27" s="10">
        <f>SUM(G28:G29)</f>
        <v>44638</v>
      </c>
    </row>
    <row r="28" spans="1:12">
      <c r="A28" s="16" t="s">
        <v>60</v>
      </c>
      <c r="B28" s="17" t="s">
        <v>61</v>
      </c>
      <c r="C28" s="51">
        <v>27362</v>
      </c>
      <c r="D28" s="52">
        <v>26317</v>
      </c>
      <c r="E28" s="52">
        <v>1044</v>
      </c>
      <c r="F28" s="52">
        <v>5536</v>
      </c>
      <c r="G28" s="52">
        <v>36100</v>
      </c>
      <c r="H28" s="5"/>
      <c r="I28" s="5"/>
      <c r="J28" s="5"/>
      <c r="K28" s="5"/>
      <c r="L28" s="5"/>
    </row>
    <row r="29" spans="1:12">
      <c r="A29" s="16" t="s">
        <v>62</v>
      </c>
      <c r="B29" s="17" t="s">
        <v>63</v>
      </c>
      <c r="C29" s="53">
        <v>7588</v>
      </c>
      <c r="D29" s="54">
        <v>7499</v>
      </c>
      <c r="E29" s="54">
        <v>89</v>
      </c>
      <c r="F29" s="54">
        <v>2494</v>
      </c>
      <c r="G29" s="54">
        <v>8538</v>
      </c>
      <c r="H29" s="5"/>
      <c r="I29" s="5"/>
      <c r="J29" s="5"/>
      <c r="K29" s="5"/>
      <c r="L29" s="5"/>
    </row>
    <row r="30" spans="1:12" s="5" customFormat="1" ht="38.25">
      <c r="A30" s="11" t="s">
        <v>64</v>
      </c>
      <c r="B30" s="12" t="s">
        <v>572</v>
      </c>
      <c r="C30" s="10">
        <f>SUM(C31:C31)</f>
        <v>25967</v>
      </c>
      <c r="D30" s="10">
        <f>SUM(D31:D31)</f>
        <v>25471</v>
      </c>
      <c r="E30" s="10">
        <f>SUM(E31:E31)</f>
        <v>497</v>
      </c>
      <c r="F30" s="10">
        <f>SUM(F31:F31)</f>
        <v>5871</v>
      </c>
      <c r="G30" s="10">
        <f>SUM(G31:G31)</f>
        <v>8801</v>
      </c>
    </row>
    <row r="31" spans="1:12" ht="25.5">
      <c r="A31" s="16" t="s">
        <v>65</v>
      </c>
      <c r="B31" s="17" t="s">
        <v>573</v>
      </c>
      <c r="C31" s="51">
        <v>25967</v>
      </c>
      <c r="D31" s="52">
        <v>25471</v>
      </c>
      <c r="E31" s="52">
        <v>497</v>
      </c>
      <c r="F31" s="52">
        <v>5871</v>
      </c>
      <c r="G31" s="52">
        <v>8801</v>
      </c>
      <c r="H31" s="5"/>
      <c r="I31" s="5"/>
      <c r="J31" s="5"/>
      <c r="K31" s="5"/>
      <c r="L31" s="5"/>
    </row>
    <row r="32" spans="1:12" s="5" customFormat="1">
      <c r="A32" s="11" t="s">
        <v>66</v>
      </c>
      <c r="B32" s="15" t="s">
        <v>67</v>
      </c>
      <c r="C32" s="10">
        <f>SUM(C33:C36)</f>
        <v>1448</v>
      </c>
      <c r="D32" s="10">
        <f>SUM(D33:D36)</f>
        <v>1308</v>
      </c>
      <c r="E32" s="10">
        <f>SUM(E33:E36)</f>
        <v>140</v>
      </c>
      <c r="F32" s="10">
        <f>SUM(F33:F36)</f>
        <v>186</v>
      </c>
      <c r="G32" s="10">
        <f>SUM(G33:G36)</f>
        <v>9964</v>
      </c>
    </row>
    <row r="33" spans="1:12">
      <c r="A33" s="16" t="s">
        <v>68</v>
      </c>
      <c r="B33" s="17" t="s">
        <v>69</v>
      </c>
      <c r="C33" s="51">
        <v>1448</v>
      </c>
      <c r="D33" s="52">
        <v>1308</v>
      </c>
      <c r="E33" s="52">
        <v>140</v>
      </c>
      <c r="F33" s="52">
        <v>186</v>
      </c>
      <c r="G33" s="52">
        <v>9964</v>
      </c>
      <c r="H33" s="5"/>
      <c r="I33" s="5"/>
      <c r="J33" s="5"/>
      <c r="K33" s="5"/>
      <c r="L33" s="5"/>
    </row>
    <row r="34" spans="1:12">
      <c r="A34" s="16" t="s">
        <v>70</v>
      </c>
      <c r="B34" s="17" t="s">
        <v>71</v>
      </c>
      <c r="C34" s="56">
        <v>0</v>
      </c>
      <c r="D34" s="56">
        <v>0</v>
      </c>
      <c r="E34" s="56">
        <v>0</v>
      </c>
      <c r="F34" s="56">
        <v>0</v>
      </c>
      <c r="G34" s="56">
        <v>0</v>
      </c>
      <c r="H34" s="5"/>
      <c r="I34" s="5"/>
      <c r="J34" s="5"/>
      <c r="K34" s="5"/>
      <c r="L34" s="5"/>
    </row>
    <row r="35" spans="1:12">
      <c r="A35" s="16" t="s">
        <v>72</v>
      </c>
      <c r="B35" s="17" t="s">
        <v>73</v>
      </c>
      <c r="C35" s="57">
        <v>0</v>
      </c>
      <c r="D35" s="57">
        <v>0</v>
      </c>
      <c r="E35" s="57">
        <v>0</v>
      </c>
      <c r="F35" s="57">
        <v>0</v>
      </c>
      <c r="G35" s="57">
        <v>0</v>
      </c>
      <c r="H35" s="5"/>
      <c r="I35" s="5"/>
      <c r="J35" s="5"/>
      <c r="K35" s="5"/>
      <c r="L35" s="5"/>
    </row>
    <row r="36" spans="1:12">
      <c r="A36" s="16" t="s">
        <v>74</v>
      </c>
      <c r="B36" s="17" t="s">
        <v>75</v>
      </c>
      <c r="C36" s="57">
        <v>0</v>
      </c>
      <c r="D36" s="57">
        <v>0</v>
      </c>
      <c r="E36" s="57">
        <v>0</v>
      </c>
      <c r="F36" s="57">
        <v>0</v>
      </c>
      <c r="G36" s="57">
        <v>0</v>
      </c>
      <c r="H36" s="5"/>
      <c r="I36" s="5"/>
      <c r="J36" s="5"/>
      <c r="K36" s="5"/>
      <c r="L36" s="5"/>
    </row>
    <row r="37" spans="1:12" s="5" customFormat="1">
      <c r="A37" s="11" t="s">
        <v>76</v>
      </c>
      <c r="B37" s="15" t="s">
        <v>77</v>
      </c>
      <c r="C37" s="10">
        <f>SUM(C38:C39)</f>
        <v>0</v>
      </c>
      <c r="D37" s="10">
        <f>SUM(D38:D39)</f>
        <v>0</v>
      </c>
      <c r="E37" s="10">
        <f>SUM(E38:E39)</f>
        <v>0</v>
      </c>
      <c r="F37" s="10">
        <f>SUM(F38:F39)</f>
        <v>0</v>
      </c>
      <c r="G37" s="10">
        <f>SUM(G38:G39)</f>
        <v>0</v>
      </c>
    </row>
    <row r="38" spans="1:12">
      <c r="A38" s="16" t="s">
        <v>78</v>
      </c>
      <c r="B38" s="17" t="s">
        <v>79</v>
      </c>
      <c r="C38" s="57">
        <v>0</v>
      </c>
      <c r="D38" s="57">
        <v>0</v>
      </c>
      <c r="E38" s="57">
        <v>0</v>
      </c>
      <c r="F38" s="57">
        <v>0</v>
      </c>
      <c r="G38" s="57">
        <v>0</v>
      </c>
      <c r="H38" s="5"/>
      <c r="I38" s="5"/>
      <c r="J38" s="5"/>
      <c r="K38" s="5"/>
      <c r="L38" s="5"/>
    </row>
    <row r="39" spans="1:12">
      <c r="A39" s="16" t="s">
        <v>80</v>
      </c>
      <c r="B39" s="17" t="s">
        <v>81</v>
      </c>
      <c r="C39" s="57">
        <v>0</v>
      </c>
      <c r="D39" s="57">
        <v>0</v>
      </c>
      <c r="E39" s="57">
        <v>0</v>
      </c>
      <c r="F39" s="57">
        <v>0</v>
      </c>
      <c r="G39" s="57">
        <v>0</v>
      </c>
      <c r="H39" s="5"/>
      <c r="I39" s="5"/>
      <c r="J39" s="5"/>
      <c r="K39" s="5"/>
      <c r="L39" s="5"/>
    </row>
    <row r="40" spans="1:12" s="5" customFormat="1">
      <c r="A40" s="11" t="s">
        <v>82</v>
      </c>
      <c r="B40" s="15" t="s">
        <v>83</v>
      </c>
      <c r="C40" s="10">
        <f>SUM(C41:C43)</f>
        <v>35681</v>
      </c>
      <c r="D40" s="10">
        <f>SUM(D41:D43)</f>
        <v>34525</v>
      </c>
      <c r="E40" s="10">
        <f>SUM(E41:E43)</f>
        <v>1156</v>
      </c>
      <c r="F40" s="10">
        <f>SUM(F41:F43)</f>
        <v>8097</v>
      </c>
      <c r="G40" s="10">
        <f>SUM(G41:G43)</f>
        <v>76168</v>
      </c>
    </row>
    <row r="41" spans="1:12">
      <c r="A41" s="16" t="s">
        <v>84</v>
      </c>
      <c r="B41" s="17" t="s">
        <v>85</v>
      </c>
      <c r="C41" s="51">
        <v>2942</v>
      </c>
      <c r="D41" s="52">
        <v>2874</v>
      </c>
      <c r="E41" s="52">
        <v>68</v>
      </c>
      <c r="F41" s="52">
        <v>1248</v>
      </c>
      <c r="G41" s="52">
        <v>26335</v>
      </c>
      <c r="H41" s="5"/>
      <c r="I41" s="5"/>
      <c r="J41" s="5"/>
      <c r="K41" s="5"/>
      <c r="L41" s="5"/>
    </row>
    <row r="42" spans="1:12">
      <c r="A42" s="16" t="s">
        <v>86</v>
      </c>
      <c r="B42" s="17" t="s">
        <v>87</v>
      </c>
      <c r="C42" s="53">
        <v>673</v>
      </c>
      <c r="D42" s="54">
        <v>670</v>
      </c>
      <c r="E42" s="54">
        <v>3</v>
      </c>
      <c r="F42" s="54">
        <v>164</v>
      </c>
      <c r="G42" s="54">
        <v>6361</v>
      </c>
      <c r="H42" s="5"/>
      <c r="I42" s="5"/>
      <c r="J42" s="5"/>
      <c r="K42" s="5"/>
      <c r="L42" s="5"/>
    </row>
    <row r="43" spans="1:12">
      <c r="A43" s="16" t="s">
        <v>88</v>
      </c>
      <c r="B43" s="17" t="s">
        <v>89</v>
      </c>
      <c r="C43" s="53">
        <v>32066</v>
      </c>
      <c r="D43" s="54">
        <v>30981</v>
      </c>
      <c r="E43" s="54">
        <v>1085</v>
      </c>
      <c r="F43" s="54">
        <v>6685</v>
      </c>
      <c r="G43" s="54">
        <v>43472</v>
      </c>
      <c r="H43" s="5"/>
      <c r="I43" s="5"/>
      <c r="J43" s="5"/>
      <c r="K43" s="5"/>
      <c r="L43" s="5"/>
    </row>
    <row r="44" spans="1:12" s="5" customFormat="1">
      <c r="A44" s="11" t="s">
        <v>90</v>
      </c>
      <c r="B44" s="15" t="s">
        <v>91</v>
      </c>
      <c r="C44" s="10">
        <f>SUM(C45:C46)</f>
        <v>12123</v>
      </c>
      <c r="D44" s="10">
        <f>SUM(D45:D46)</f>
        <v>11725</v>
      </c>
      <c r="E44" s="10">
        <f>SUM(E45:E46)</f>
        <v>398</v>
      </c>
      <c r="F44" s="10">
        <f>SUM(F45:F46)</f>
        <v>2732</v>
      </c>
      <c r="G44" s="10">
        <f>SUM(G45:G46)</f>
        <v>191523</v>
      </c>
    </row>
    <row r="45" spans="1:12">
      <c r="A45" s="16" t="s">
        <v>92</v>
      </c>
      <c r="B45" s="17" t="s">
        <v>93</v>
      </c>
      <c r="C45" s="51">
        <v>11377</v>
      </c>
      <c r="D45" s="52">
        <v>11014</v>
      </c>
      <c r="E45" s="52">
        <v>363</v>
      </c>
      <c r="F45" s="52">
        <v>2589</v>
      </c>
      <c r="G45" s="52">
        <v>150026</v>
      </c>
      <c r="H45" s="5"/>
      <c r="I45" s="5"/>
      <c r="J45" s="5"/>
      <c r="K45" s="5"/>
      <c r="L45" s="5"/>
    </row>
    <row r="46" spans="1:12">
      <c r="A46" s="16" t="s">
        <v>94</v>
      </c>
      <c r="B46" s="17" t="s">
        <v>95</v>
      </c>
      <c r="C46" s="53">
        <v>746</v>
      </c>
      <c r="D46" s="54">
        <v>711</v>
      </c>
      <c r="E46" s="54">
        <v>35</v>
      </c>
      <c r="F46" s="54">
        <v>143</v>
      </c>
      <c r="G46" s="54">
        <v>41497</v>
      </c>
      <c r="H46" s="5"/>
      <c r="I46" s="5"/>
      <c r="J46" s="5"/>
      <c r="K46" s="5"/>
      <c r="L46" s="5"/>
    </row>
    <row r="47" spans="1:12" s="5" customFormat="1">
      <c r="A47" s="11" t="s">
        <v>96</v>
      </c>
      <c r="B47" s="15" t="s">
        <v>97</v>
      </c>
      <c r="C47" s="10">
        <f>SUM(C48:C50)</f>
        <v>369</v>
      </c>
      <c r="D47" s="10">
        <f>SUM(D48:D50)</f>
        <v>339</v>
      </c>
      <c r="E47" s="10">
        <f>SUM(E48:E50)</f>
        <v>30</v>
      </c>
      <c r="F47" s="10">
        <f>SUM(F48:F50)</f>
        <v>54</v>
      </c>
      <c r="G47" s="10">
        <f>SUM(G48:G50)</f>
        <v>330</v>
      </c>
    </row>
    <row r="48" spans="1:12">
      <c r="A48" s="16" t="s">
        <v>98</v>
      </c>
      <c r="B48" s="17" t="s">
        <v>99</v>
      </c>
      <c r="C48" s="57">
        <v>0</v>
      </c>
      <c r="D48" s="57">
        <v>0</v>
      </c>
      <c r="E48" s="57">
        <v>0</v>
      </c>
      <c r="F48" s="57">
        <v>0</v>
      </c>
      <c r="G48" s="57">
        <v>0</v>
      </c>
      <c r="H48" s="5"/>
      <c r="I48" s="5"/>
      <c r="J48" s="5"/>
      <c r="K48" s="5"/>
      <c r="L48" s="5"/>
    </row>
    <row r="49" spans="1:12">
      <c r="A49" s="16" t="s">
        <v>101</v>
      </c>
      <c r="B49" s="17" t="s">
        <v>102</v>
      </c>
      <c r="C49" s="51">
        <v>369</v>
      </c>
      <c r="D49" s="52">
        <v>339</v>
      </c>
      <c r="E49" s="52">
        <v>30</v>
      </c>
      <c r="F49" s="52">
        <v>54</v>
      </c>
      <c r="G49" s="52">
        <v>330</v>
      </c>
      <c r="H49" s="5"/>
      <c r="I49" s="5"/>
      <c r="J49" s="5"/>
      <c r="K49" s="5"/>
      <c r="L49" s="5"/>
    </row>
    <row r="50" spans="1:12">
      <c r="A50" s="16" t="s">
        <v>103</v>
      </c>
      <c r="B50" s="17" t="s">
        <v>104</v>
      </c>
      <c r="C50" s="57">
        <v>0</v>
      </c>
      <c r="D50" s="57">
        <v>0</v>
      </c>
      <c r="E50" s="57">
        <v>0</v>
      </c>
      <c r="F50" s="57">
        <v>0</v>
      </c>
      <c r="G50" s="57">
        <v>0</v>
      </c>
      <c r="H50" s="5"/>
      <c r="I50" s="5"/>
      <c r="J50" s="5"/>
      <c r="K50" s="5"/>
      <c r="L50" s="5"/>
    </row>
    <row r="51" spans="1:12" s="5" customFormat="1">
      <c r="A51" s="11" t="s">
        <v>105</v>
      </c>
      <c r="B51" s="15" t="s">
        <v>106</v>
      </c>
      <c r="C51" s="10">
        <f>SUM(C52:C54)</f>
        <v>117174</v>
      </c>
      <c r="D51" s="10">
        <f>SUM(D52:D54)</f>
        <v>113621</v>
      </c>
      <c r="E51" s="10">
        <f>SUM(E52:E54)</f>
        <v>3553</v>
      </c>
      <c r="F51" s="10">
        <f>SUM(F52:F54)</f>
        <v>26957</v>
      </c>
      <c r="G51" s="10">
        <f>SUM(G52:G54)</f>
        <v>261385</v>
      </c>
    </row>
    <row r="52" spans="1:12">
      <c r="A52" s="16" t="s">
        <v>107</v>
      </c>
      <c r="B52" s="17" t="s">
        <v>108</v>
      </c>
      <c r="C52" s="51">
        <v>7069</v>
      </c>
      <c r="D52" s="52">
        <v>6763</v>
      </c>
      <c r="E52" s="52">
        <v>305</v>
      </c>
      <c r="F52" s="52">
        <v>1441</v>
      </c>
      <c r="G52" s="52">
        <v>3897</v>
      </c>
      <c r="H52" s="5"/>
      <c r="I52" s="5"/>
      <c r="J52" s="5"/>
      <c r="K52" s="5"/>
      <c r="L52" s="5"/>
    </row>
    <row r="53" spans="1:12">
      <c r="A53" s="16" t="s">
        <v>109</v>
      </c>
      <c r="B53" s="17" t="s">
        <v>110</v>
      </c>
      <c r="C53" s="53">
        <v>4502</v>
      </c>
      <c r="D53" s="54">
        <v>4328</v>
      </c>
      <c r="E53" s="54">
        <v>175</v>
      </c>
      <c r="F53" s="54">
        <v>901</v>
      </c>
      <c r="G53" s="54">
        <v>3070</v>
      </c>
      <c r="H53" s="5"/>
      <c r="I53" s="5"/>
      <c r="J53" s="5"/>
      <c r="K53" s="5"/>
      <c r="L53" s="5"/>
    </row>
    <row r="54" spans="1:12">
      <c r="A54" s="16" t="s">
        <v>111</v>
      </c>
      <c r="B54" s="17" t="s">
        <v>112</v>
      </c>
      <c r="C54" s="53">
        <v>105603</v>
      </c>
      <c r="D54" s="54">
        <v>102530</v>
      </c>
      <c r="E54" s="54">
        <v>3073</v>
      </c>
      <c r="F54" s="54">
        <v>24615</v>
      </c>
      <c r="G54" s="54">
        <v>254418</v>
      </c>
      <c r="H54" s="5"/>
      <c r="I54" s="5"/>
      <c r="J54" s="5"/>
      <c r="K54" s="5"/>
      <c r="L54" s="5"/>
    </row>
    <row r="55" spans="1:12" s="5" customFormat="1">
      <c r="A55" s="11" t="s">
        <v>113</v>
      </c>
      <c r="B55" s="15" t="s">
        <v>114</v>
      </c>
      <c r="C55" s="10">
        <f>SUM(C56)</f>
        <v>0</v>
      </c>
      <c r="D55" s="10">
        <f>SUM(D56)</f>
        <v>0</v>
      </c>
      <c r="E55" s="10">
        <f>SUM(E56)</f>
        <v>0</v>
      </c>
      <c r="F55" s="10">
        <f>SUM(F56)</f>
        <v>0</v>
      </c>
      <c r="G55" s="10">
        <f>SUM(G56)</f>
        <v>0</v>
      </c>
    </row>
    <row r="56" spans="1:12">
      <c r="A56" s="16" t="s">
        <v>115</v>
      </c>
      <c r="B56" s="17" t="s">
        <v>8</v>
      </c>
      <c r="C56" s="57">
        <v>0</v>
      </c>
      <c r="D56" s="57">
        <v>0</v>
      </c>
      <c r="E56" s="57">
        <v>0</v>
      </c>
      <c r="F56" s="57">
        <v>0</v>
      </c>
      <c r="G56" s="57">
        <v>0</v>
      </c>
      <c r="H56" s="5"/>
      <c r="I56" s="5"/>
      <c r="J56" s="5"/>
      <c r="K56" s="5"/>
      <c r="L56" s="5"/>
    </row>
    <row r="57" spans="1:12" s="5" customFormat="1" ht="25.5">
      <c r="A57" s="13" t="s">
        <v>116</v>
      </c>
      <c r="B57" s="12" t="s">
        <v>117</v>
      </c>
      <c r="C57" s="10">
        <f>SUM(C58,C70,C72,C74,C80,C86,C92,C94,C98)</f>
        <v>755998</v>
      </c>
      <c r="D57" s="10">
        <f>SUM(D58,D70,D72,D74,D80,D86,D92,D94,D98)</f>
        <v>733992</v>
      </c>
      <c r="E57" s="10">
        <f>SUM(E58,E70,E72,E74,E80,E86,E92,E94,E98)</f>
        <v>22004</v>
      </c>
      <c r="F57" s="10">
        <f>SUM(F58,F70,F72,F74,F80,F86,F92,F94,F98)</f>
        <v>183655</v>
      </c>
      <c r="G57" s="10">
        <f>SUM(G58,G70,G72,G74,G80,G86,G92,G94,G98)</f>
        <v>1646145</v>
      </c>
    </row>
    <row r="58" spans="1:12" s="5" customFormat="1">
      <c r="A58" s="11" t="s">
        <v>118</v>
      </c>
      <c r="B58" s="15" t="s">
        <v>119</v>
      </c>
      <c r="C58" s="10">
        <f>SUM(C59:C60,C65:C69)</f>
        <v>132022</v>
      </c>
      <c r="D58" s="10">
        <f>SUM(D59:D60,D65:D69)</f>
        <v>131108</v>
      </c>
      <c r="E58" s="10">
        <f>SUM(E59:E60,E65:E69)</f>
        <v>914</v>
      </c>
      <c r="F58" s="10">
        <f>SUM(F59:F60,F65:F69)</f>
        <v>47549</v>
      </c>
      <c r="G58" s="10">
        <f>SUM(G59:G60,G65:G69)</f>
        <v>220628</v>
      </c>
    </row>
    <row r="59" spans="1:12">
      <c r="A59" s="16" t="s">
        <v>120</v>
      </c>
      <c r="B59" s="17" t="s">
        <v>121</v>
      </c>
      <c r="C59" s="51">
        <v>14135</v>
      </c>
      <c r="D59" s="52">
        <v>13747</v>
      </c>
      <c r="E59" s="52">
        <v>388</v>
      </c>
      <c r="F59" s="52">
        <v>3120</v>
      </c>
      <c r="G59" s="52">
        <v>1144</v>
      </c>
      <c r="H59" s="5"/>
      <c r="I59" s="5"/>
      <c r="J59" s="5"/>
      <c r="K59" s="5"/>
      <c r="L59" s="5"/>
    </row>
    <row r="60" spans="1:12" s="5" customFormat="1">
      <c r="A60" s="13" t="s">
        <v>122</v>
      </c>
      <c r="B60" s="20" t="s">
        <v>123</v>
      </c>
      <c r="C60" s="2">
        <f>SUM(C61:C62)</f>
        <v>43426</v>
      </c>
      <c r="D60" s="2">
        <f>SUM(D61:D62)</f>
        <v>43251</v>
      </c>
      <c r="E60" s="2">
        <f>SUM(E61:E62)</f>
        <v>175</v>
      </c>
      <c r="F60" s="2">
        <f>SUM(F61:F62)</f>
        <v>39739</v>
      </c>
      <c r="G60" s="2">
        <f>SUM(G61:G62)</f>
        <v>916</v>
      </c>
    </row>
    <row r="61" spans="1:12">
      <c r="A61" s="21" t="s">
        <v>461</v>
      </c>
      <c r="B61" s="22" t="s">
        <v>462</v>
      </c>
      <c r="C61" s="51">
        <v>20964</v>
      </c>
      <c r="D61" s="52">
        <v>20964</v>
      </c>
      <c r="E61" s="52">
        <v>0</v>
      </c>
      <c r="F61" s="52">
        <v>29199</v>
      </c>
      <c r="G61" s="52">
        <v>189</v>
      </c>
      <c r="H61" s="5"/>
      <c r="I61" s="5"/>
      <c r="J61" s="5"/>
      <c r="K61" s="5"/>
      <c r="L61" s="5"/>
    </row>
    <row r="62" spans="1:12" s="7" customFormat="1">
      <c r="A62" s="23" t="s">
        <v>463</v>
      </c>
      <c r="B62" s="24" t="s">
        <v>464</v>
      </c>
      <c r="C62" s="25">
        <f>SUM(C63:C64)</f>
        <v>22462</v>
      </c>
      <c r="D62" s="25">
        <f t="shared" ref="D62:G62" si="1">SUM(D63:D64)</f>
        <v>22287</v>
      </c>
      <c r="E62" s="25">
        <f t="shared" si="1"/>
        <v>175</v>
      </c>
      <c r="F62" s="25">
        <f t="shared" si="1"/>
        <v>10540</v>
      </c>
      <c r="G62" s="25">
        <f t="shared" si="1"/>
        <v>727</v>
      </c>
      <c r="H62" s="5"/>
      <c r="I62" s="5"/>
      <c r="J62" s="5"/>
      <c r="K62" s="5"/>
      <c r="L62" s="5"/>
    </row>
    <row r="63" spans="1:12">
      <c r="A63" s="16" t="s">
        <v>465</v>
      </c>
      <c r="B63" s="17" t="s">
        <v>466</v>
      </c>
      <c r="C63" s="51">
        <v>21622</v>
      </c>
      <c r="D63" s="52">
        <v>21447</v>
      </c>
      <c r="E63" s="52">
        <v>175</v>
      </c>
      <c r="F63" s="52">
        <v>9700</v>
      </c>
      <c r="G63" s="52">
        <v>706</v>
      </c>
      <c r="H63" s="5"/>
      <c r="I63" s="5"/>
      <c r="J63" s="5"/>
      <c r="K63" s="5"/>
      <c r="L63" s="5"/>
    </row>
    <row r="64" spans="1:12">
      <c r="A64" s="16" t="s">
        <v>467</v>
      </c>
      <c r="B64" s="17" t="s">
        <v>468</v>
      </c>
      <c r="C64" s="53">
        <v>840</v>
      </c>
      <c r="D64" s="54">
        <v>840</v>
      </c>
      <c r="E64" s="54">
        <v>0</v>
      </c>
      <c r="F64" s="54">
        <v>840</v>
      </c>
      <c r="G64" s="54">
        <v>21</v>
      </c>
      <c r="H64" s="5"/>
      <c r="I64" s="5"/>
      <c r="J64" s="5"/>
      <c r="K64" s="5"/>
      <c r="L64" s="5"/>
    </row>
    <row r="65" spans="1:12">
      <c r="A65" s="19" t="s">
        <v>0</v>
      </c>
      <c r="B65" s="17" t="s">
        <v>1</v>
      </c>
      <c r="C65" s="51">
        <v>61058</v>
      </c>
      <c r="D65" s="52">
        <v>61033</v>
      </c>
      <c r="E65" s="52">
        <v>25</v>
      </c>
      <c r="F65" s="52">
        <v>1681</v>
      </c>
      <c r="G65" s="52">
        <v>217456</v>
      </c>
      <c r="H65" s="5"/>
      <c r="I65" s="5"/>
      <c r="J65" s="5"/>
      <c r="K65" s="5"/>
      <c r="L65" s="5"/>
    </row>
    <row r="66" spans="1:12" s="5" customFormat="1">
      <c r="A66" s="16" t="s">
        <v>124</v>
      </c>
      <c r="B66" s="17" t="s">
        <v>125</v>
      </c>
      <c r="C66" s="53">
        <v>1572</v>
      </c>
      <c r="D66" s="54">
        <v>1509</v>
      </c>
      <c r="E66" s="54">
        <v>63</v>
      </c>
      <c r="F66" s="54">
        <v>314</v>
      </c>
      <c r="G66" s="54">
        <v>54</v>
      </c>
    </row>
    <row r="67" spans="1:12">
      <c r="A67" s="19" t="s">
        <v>444</v>
      </c>
      <c r="B67" s="17" t="s">
        <v>445</v>
      </c>
      <c r="C67" s="53">
        <v>8522</v>
      </c>
      <c r="D67" s="54">
        <v>8395</v>
      </c>
      <c r="E67" s="54">
        <v>127</v>
      </c>
      <c r="F67" s="54">
        <v>2038</v>
      </c>
      <c r="G67" s="54">
        <v>661</v>
      </c>
      <c r="H67" s="5"/>
      <c r="I67" s="5"/>
      <c r="J67" s="5"/>
      <c r="K67" s="5"/>
      <c r="L67" s="5"/>
    </row>
    <row r="68" spans="1:12" s="5" customFormat="1">
      <c r="A68" s="16" t="s">
        <v>126</v>
      </c>
      <c r="B68" s="17" t="s">
        <v>127</v>
      </c>
      <c r="C68" s="53">
        <v>0</v>
      </c>
      <c r="D68" s="54">
        <v>0</v>
      </c>
      <c r="E68" s="54">
        <v>0</v>
      </c>
      <c r="F68" s="54">
        <v>0</v>
      </c>
      <c r="G68" s="54">
        <v>0</v>
      </c>
    </row>
    <row r="69" spans="1:12">
      <c r="A69" s="16" t="s">
        <v>128</v>
      </c>
      <c r="B69" s="17" t="s">
        <v>129</v>
      </c>
      <c r="C69" s="51">
        <v>3309</v>
      </c>
      <c r="D69" s="52">
        <v>3173</v>
      </c>
      <c r="E69" s="52">
        <v>136</v>
      </c>
      <c r="F69" s="52">
        <v>657</v>
      </c>
      <c r="G69" s="52">
        <v>397</v>
      </c>
      <c r="H69" s="5"/>
      <c r="I69" s="5"/>
      <c r="J69" s="5"/>
      <c r="K69" s="5"/>
      <c r="L69" s="5"/>
    </row>
    <row r="70" spans="1:12" s="5" customFormat="1">
      <c r="A70" s="11" t="s">
        <v>130</v>
      </c>
      <c r="B70" s="15" t="s">
        <v>131</v>
      </c>
      <c r="C70" s="10">
        <f>SUM(C71)</f>
        <v>49950</v>
      </c>
      <c r="D70" s="10">
        <f>SUM(D71)</f>
        <v>49380</v>
      </c>
      <c r="E70" s="10">
        <f>SUM(E71)</f>
        <v>570</v>
      </c>
      <c r="F70" s="10">
        <f>SUM(F71)</f>
        <v>24058</v>
      </c>
      <c r="G70" s="10">
        <f>SUM(G71)</f>
        <v>24830</v>
      </c>
    </row>
    <row r="71" spans="1:12" ht="25.5">
      <c r="A71" s="16" t="s">
        <v>132</v>
      </c>
      <c r="B71" s="26" t="s">
        <v>12</v>
      </c>
      <c r="C71" s="51">
        <v>49950</v>
      </c>
      <c r="D71" s="52">
        <v>49380</v>
      </c>
      <c r="E71" s="52">
        <v>570</v>
      </c>
      <c r="F71" s="52">
        <v>24058</v>
      </c>
      <c r="G71" s="52">
        <v>24830</v>
      </c>
      <c r="H71" s="5"/>
      <c r="I71" s="5"/>
      <c r="J71" s="5"/>
      <c r="K71" s="5"/>
      <c r="L71" s="5"/>
    </row>
    <row r="72" spans="1:12">
      <c r="A72" s="11" t="s">
        <v>133</v>
      </c>
      <c r="B72" s="15" t="s">
        <v>134</v>
      </c>
      <c r="C72" s="10">
        <f>SUM(C73)</f>
        <v>12598</v>
      </c>
      <c r="D72" s="10">
        <f>SUM(D73)</f>
        <v>11943</v>
      </c>
      <c r="E72" s="10">
        <f>SUM(E73)</f>
        <v>655</v>
      </c>
      <c r="F72" s="10">
        <f>SUM(F73)</f>
        <v>4609</v>
      </c>
      <c r="G72" s="10">
        <f>SUM(G73)</f>
        <v>1609</v>
      </c>
      <c r="H72" s="5"/>
      <c r="I72" s="5"/>
      <c r="J72" s="5"/>
      <c r="K72" s="5"/>
      <c r="L72" s="5"/>
    </row>
    <row r="73" spans="1:12">
      <c r="A73" s="16" t="s">
        <v>135</v>
      </c>
      <c r="B73" s="26" t="s">
        <v>11</v>
      </c>
      <c r="C73" s="51">
        <v>12598</v>
      </c>
      <c r="D73" s="52">
        <v>11943</v>
      </c>
      <c r="E73" s="52">
        <v>655</v>
      </c>
      <c r="F73" s="52">
        <v>4609</v>
      </c>
      <c r="G73" s="52">
        <v>1609</v>
      </c>
      <c r="H73" s="5"/>
      <c r="I73" s="5"/>
      <c r="J73" s="5"/>
      <c r="K73" s="5"/>
      <c r="L73" s="5"/>
    </row>
    <row r="74" spans="1:12" ht="25.5">
      <c r="A74" s="11" t="s">
        <v>136</v>
      </c>
      <c r="B74" s="15" t="s">
        <v>137</v>
      </c>
      <c r="C74" s="10">
        <f>SUM(C75:C79)</f>
        <v>114450</v>
      </c>
      <c r="D74" s="10">
        <f>SUM(D75:D79)</f>
        <v>113123</v>
      </c>
      <c r="E74" s="10">
        <f>SUM(E75:E79)</f>
        <v>1325</v>
      </c>
      <c r="F74" s="10">
        <f>SUM(F75:F79)</f>
        <v>16152</v>
      </c>
      <c r="G74" s="10">
        <f>SUM(G75:G79)</f>
        <v>1151578</v>
      </c>
      <c r="H74" s="5"/>
      <c r="I74" s="5"/>
      <c r="J74" s="5"/>
      <c r="K74" s="5"/>
      <c r="L74" s="5"/>
    </row>
    <row r="75" spans="1:12">
      <c r="A75" s="16" t="s">
        <v>138</v>
      </c>
      <c r="B75" s="17" t="s">
        <v>139</v>
      </c>
      <c r="C75" s="57">
        <v>0</v>
      </c>
      <c r="D75" s="57">
        <v>0</v>
      </c>
      <c r="E75" s="57">
        <v>0</v>
      </c>
      <c r="F75" s="57">
        <v>0</v>
      </c>
      <c r="G75" s="57">
        <v>0</v>
      </c>
      <c r="H75" s="5"/>
      <c r="I75" s="5"/>
      <c r="J75" s="5"/>
      <c r="K75" s="5"/>
      <c r="L75" s="5"/>
    </row>
    <row r="76" spans="1:12" s="5" customFormat="1">
      <c r="A76" s="16" t="s">
        <v>140</v>
      </c>
      <c r="B76" s="17" t="s">
        <v>141</v>
      </c>
      <c r="C76" s="51">
        <v>4</v>
      </c>
      <c r="D76" s="52">
        <v>4</v>
      </c>
      <c r="E76" s="52">
        <v>0</v>
      </c>
      <c r="F76" s="52">
        <v>2</v>
      </c>
      <c r="G76" s="52">
        <v>464</v>
      </c>
    </row>
    <row r="77" spans="1:12">
      <c r="A77" s="16" t="s">
        <v>142</v>
      </c>
      <c r="B77" s="17" t="s">
        <v>143</v>
      </c>
      <c r="C77" s="53">
        <v>22297</v>
      </c>
      <c r="D77" s="54">
        <v>21804</v>
      </c>
      <c r="E77" s="54">
        <v>492</v>
      </c>
      <c r="F77" s="54">
        <v>6135</v>
      </c>
      <c r="G77" s="54">
        <v>1148187</v>
      </c>
      <c r="H77" s="5"/>
      <c r="I77" s="5"/>
      <c r="J77" s="5"/>
      <c r="K77" s="5"/>
      <c r="L77" s="5"/>
    </row>
    <row r="78" spans="1:12" s="5" customFormat="1">
      <c r="A78" s="16" t="s">
        <v>144</v>
      </c>
      <c r="B78" s="17" t="s">
        <v>145</v>
      </c>
      <c r="C78" s="53">
        <v>529</v>
      </c>
      <c r="D78" s="54">
        <v>510</v>
      </c>
      <c r="E78" s="54">
        <v>19</v>
      </c>
      <c r="F78" s="54">
        <v>109</v>
      </c>
      <c r="G78" s="54">
        <v>61</v>
      </c>
    </row>
    <row r="79" spans="1:12">
      <c r="A79" s="19" t="s">
        <v>3</v>
      </c>
      <c r="B79" s="17" t="s">
        <v>2</v>
      </c>
      <c r="C79" s="53">
        <v>91620</v>
      </c>
      <c r="D79" s="54">
        <v>90805</v>
      </c>
      <c r="E79" s="54">
        <v>814</v>
      </c>
      <c r="F79" s="54">
        <v>9906</v>
      </c>
      <c r="G79" s="54">
        <v>2866</v>
      </c>
      <c r="H79" s="5"/>
      <c r="I79" s="5"/>
      <c r="J79" s="5"/>
      <c r="K79" s="5"/>
      <c r="L79" s="5"/>
    </row>
    <row r="80" spans="1:12" ht="25.5">
      <c r="A80" s="11" t="s">
        <v>146</v>
      </c>
      <c r="B80" s="15" t="s">
        <v>147</v>
      </c>
      <c r="C80" s="10">
        <f>C81</f>
        <v>433168</v>
      </c>
      <c r="D80" s="10">
        <f>D81</f>
        <v>414941</v>
      </c>
      <c r="E80" s="10">
        <f>E81</f>
        <v>18227</v>
      </c>
      <c r="F80" s="10">
        <f>F81</f>
        <v>87823</v>
      </c>
      <c r="G80" s="10">
        <f>G81</f>
        <v>189980</v>
      </c>
      <c r="H80" s="5"/>
      <c r="I80" s="5"/>
      <c r="J80" s="5"/>
      <c r="K80" s="5"/>
      <c r="L80" s="5"/>
    </row>
    <row r="81" spans="1:12" s="5" customFormat="1">
      <c r="A81" s="13" t="s">
        <v>148</v>
      </c>
      <c r="B81" s="27" t="s">
        <v>10</v>
      </c>
      <c r="C81" s="2">
        <f>SUM(C82:C85)</f>
        <v>433168</v>
      </c>
      <c r="D81" s="2">
        <f t="shared" ref="D81:G81" si="2">SUM(D82:D85)</f>
        <v>414941</v>
      </c>
      <c r="E81" s="2">
        <f t="shared" si="2"/>
        <v>18227</v>
      </c>
      <c r="F81" s="2">
        <f t="shared" si="2"/>
        <v>87823</v>
      </c>
      <c r="G81" s="2">
        <f t="shared" si="2"/>
        <v>189980</v>
      </c>
    </row>
    <row r="82" spans="1:12">
      <c r="A82" s="16" t="s">
        <v>469</v>
      </c>
      <c r="B82" s="17" t="s">
        <v>470</v>
      </c>
      <c r="C82" s="51">
        <v>4382</v>
      </c>
      <c r="D82" s="52">
        <v>2780</v>
      </c>
      <c r="E82" s="52">
        <v>1602</v>
      </c>
      <c r="F82" s="52">
        <v>1180</v>
      </c>
      <c r="G82" s="52">
        <v>572</v>
      </c>
      <c r="H82" s="5"/>
      <c r="I82" s="5"/>
      <c r="J82" s="5"/>
      <c r="K82" s="5"/>
      <c r="L82" s="5"/>
    </row>
    <row r="83" spans="1:12" s="5" customFormat="1">
      <c r="A83" s="16" t="s">
        <v>471</v>
      </c>
      <c r="B83" s="17" t="s">
        <v>472</v>
      </c>
      <c r="C83" s="53">
        <v>427833</v>
      </c>
      <c r="D83" s="54">
        <v>411208</v>
      </c>
      <c r="E83" s="54">
        <v>16625</v>
      </c>
      <c r="F83" s="54">
        <v>86458</v>
      </c>
      <c r="G83" s="54">
        <v>189381</v>
      </c>
    </row>
    <row r="84" spans="1:12" s="5" customFormat="1">
      <c r="A84" s="4" t="s">
        <v>570</v>
      </c>
      <c r="B84" s="3" t="s">
        <v>571</v>
      </c>
      <c r="C84" s="53">
        <v>953</v>
      </c>
      <c r="D84" s="54">
        <v>953</v>
      </c>
      <c r="E84" s="54">
        <v>0</v>
      </c>
      <c r="F84" s="54">
        <v>185</v>
      </c>
      <c r="G84" s="54">
        <v>27</v>
      </c>
    </row>
    <row r="85" spans="1:12" s="5" customFormat="1">
      <c r="A85" s="4" t="s">
        <v>579</v>
      </c>
      <c r="B85" s="3" t="s">
        <v>577</v>
      </c>
      <c r="C85" s="51">
        <v>0</v>
      </c>
      <c r="D85" s="52">
        <v>0</v>
      </c>
      <c r="E85" s="52">
        <v>0</v>
      </c>
      <c r="F85" s="52">
        <v>0</v>
      </c>
      <c r="G85" s="52">
        <v>0</v>
      </c>
    </row>
    <row r="86" spans="1:12">
      <c r="A86" s="11" t="s">
        <v>149</v>
      </c>
      <c r="B86" s="15" t="s">
        <v>150</v>
      </c>
      <c r="C86" s="9">
        <f>SUM(C87,C91)</f>
        <v>9222</v>
      </c>
      <c r="D86" s="9">
        <f>SUM(D87,D91)</f>
        <v>8956</v>
      </c>
      <c r="E86" s="9">
        <f>SUM(E87,E91)</f>
        <v>266</v>
      </c>
      <c r="F86" s="9">
        <f>SUM(F87,F91)</f>
        <v>2057</v>
      </c>
      <c r="G86" s="9">
        <f>SUM(G87,G91)</f>
        <v>236</v>
      </c>
      <c r="H86" s="5"/>
      <c r="I86" s="5"/>
      <c r="J86" s="5"/>
      <c r="K86" s="5"/>
      <c r="L86" s="5"/>
    </row>
    <row r="87" spans="1:12" s="5" customFormat="1">
      <c r="A87" s="13" t="s">
        <v>151</v>
      </c>
      <c r="B87" s="20" t="s">
        <v>152</v>
      </c>
      <c r="C87" s="58">
        <f>C88</f>
        <v>9222</v>
      </c>
      <c r="D87" s="58">
        <f>D88</f>
        <v>8956</v>
      </c>
      <c r="E87" s="58">
        <f>E88</f>
        <v>266</v>
      </c>
      <c r="F87" s="58">
        <f>F88</f>
        <v>2057</v>
      </c>
      <c r="G87" s="58">
        <f>G88</f>
        <v>236</v>
      </c>
    </row>
    <row r="88" spans="1:12">
      <c r="A88" s="28" t="s">
        <v>473</v>
      </c>
      <c r="B88" s="29" t="s">
        <v>152</v>
      </c>
      <c r="C88" s="59">
        <f>SUM(C89:C90)</f>
        <v>9222</v>
      </c>
      <c r="D88" s="59">
        <f>SUM(D89:D90)</f>
        <v>8956</v>
      </c>
      <c r="E88" s="59">
        <f>SUM(E89:E90)</f>
        <v>266</v>
      </c>
      <c r="F88" s="59">
        <f>SUM(F89:F90)</f>
        <v>2057</v>
      </c>
      <c r="G88" s="59">
        <f>SUM(G89:G90)</f>
        <v>236</v>
      </c>
      <c r="H88" s="5"/>
      <c r="I88" s="5"/>
      <c r="J88" s="5"/>
      <c r="K88" s="5"/>
      <c r="L88" s="5"/>
    </row>
    <row r="89" spans="1:12" s="5" customFormat="1" ht="25.5">
      <c r="A89" s="30" t="s">
        <v>474</v>
      </c>
      <c r="B89" s="31" t="s">
        <v>475</v>
      </c>
      <c r="C89" s="51">
        <v>5</v>
      </c>
      <c r="D89" s="52">
        <v>5</v>
      </c>
      <c r="E89" s="52">
        <v>0</v>
      </c>
      <c r="F89" s="52">
        <v>5</v>
      </c>
      <c r="G89" s="52">
        <v>1</v>
      </c>
    </row>
    <row r="90" spans="1:12" ht="25.5">
      <c r="A90" s="16" t="s">
        <v>476</v>
      </c>
      <c r="B90" s="17" t="s">
        <v>477</v>
      </c>
      <c r="C90" s="53">
        <v>9217</v>
      </c>
      <c r="D90" s="54">
        <v>8951</v>
      </c>
      <c r="E90" s="54">
        <v>266</v>
      </c>
      <c r="F90" s="54">
        <v>2052</v>
      </c>
      <c r="G90" s="54">
        <v>235</v>
      </c>
      <c r="H90" s="5"/>
      <c r="I90" s="5"/>
      <c r="J90" s="5"/>
      <c r="K90" s="5"/>
      <c r="L90" s="5"/>
    </row>
    <row r="91" spans="1:12">
      <c r="A91" s="16" t="s">
        <v>153</v>
      </c>
      <c r="B91" s="17" t="s">
        <v>154</v>
      </c>
      <c r="C91" s="51">
        <v>0</v>
      </c>
      <c r="D91" s="52">
        <v>0</v>
      </c>
      <c r="E91" s="52">
        <v>0</v>
      </c>
      <c r="F91" s="52">
        <v>0</v>
      </c>
      <c r="G91" s="52">
        <v>0</v>
      </c>
      <c r="H91" s="5"/>
      <c r="I91" s="5"/>
      <c r="J91" s="5"/>
      <c r="K91" s="5"/>
      <c r="L91" s="5"/>
    </row>
    <row r="92" spans="1:12" s="5" customFormat="1">
      <c r="A92" s="11" t="s">
        <v>155</v>
      </c>
      <c r="B92" s="15" t="s">
        <v>156</v>
      </c>
      <c r="C92" s="10">
        <f>C93</f>
        <v>4544</v>
      </c>
      <c r="D92" s="10">
        <f>D93</f>
        <v>4510</v>
      </c>
      <c r="E92" s="10">
        <f>E93</f>
        <v>34</v>
      </c>
      <c r="F92" s="10">
        <f>F93</f>
        <v>1407</v>
      </c>
      <c r="G92" s="10">
        <f>G93</f>
        <v>57283</v>
      </c>
    </row>
    <row r="93" spans="1:12" s="5" customFormat="1">
      <c r="A93" s="16" t="s">
        <v>157</v>
      </c>
      <c r="B93" s="26" t="s">
        <v>9</v>
      </c>
      <c r="C93" s="51">
        <v>4544</v>
      </c>
      <c r="D93" s="52">
        <v>4510</v>
      </c>
      <c r="E93" s="52">
        <v>34</v>
      </c>
      <c r="F93" s="52">
        <v>1407</v>
      </c>
      <c r="G93" s="52">
        <v>57283</v>
      </c>
    </row>
    <row r="94" spans="1:12">
      <c r="A94" s="11" t="s">
        <v>158</v>
      </c>
      <c r="B94" s="15" t="s">
        <v>159</v>
      </c>
      <c r="C94" s="10">
        <f>SUM(C95:C97)</f>
        <v>0</v>
      </c>
      <c r="D94" s="10">
        <f>SUM(D95:D97)</f>
        <v>0</v>
      </c>
      <c r="E94" s="10">
        <f>SUM(E95:E97)</f>
        <v>0</v>
      </c>
      <c r="F94" s="10">
        <f>SUM(F95:F97)</f>
        <v>0</v>
      </c>
      <c r="G94" s="10">
        <f>SUM(G95:G97)</f>
        <v>0</v>
      </c>
      <c r="H94" s="5"/>
      <c r="I94" s="5"/>
      <c r="J94" s="5"/>
      <c r="K94" s="5"/>
      <c r="L94" s="5"/>
    </row>
    <row r="95" spans="1:12">
      <c r="A95" s="16" t="s">
        <v>160</v>
      </c>
      <c r="B95" s="17" t="s">
        <v>161</v>
      </c>
      <c r="C95" s="49">
        <v>0</v>
      </c>
      <c r="D95" s="49">
        <v>0</v>
      </c>
      <c r="E95" s="49">
        <v>0</v>
      </c>
      <c r="F95" s="49">
        <v>0</v>
      </c>
      <c r="G95" s="49">
        <v>0</v>
      </c>
      <c r="H95" s="5"/>
      <c r="I95" s="5"/>
      <c r="J95" s="5"/>
      <c r="K95" s="5"/>
      <c r="L95" s="5"/>
    </row>
    <row r="96" spans="1:12">
      <c r="A96" s="16" t="s">
        <v>163</v>
      </c>
      <c r="B96" s="17" t="s">
        <v>164</v>
      </c>
      <c r="C96" s="57">
        <v>0</v>
      </c>
      <c r="D96" s="57">
        <v>0</v>
      </c>
      <c r="E96" s="57">
        <v>0</v>
      </c>
      <c r="F96" s="57">
        <v>0</v>
      </c>
      <c r="G96" s="57">
        <v>0</v>
      </c>
      <c r="H96" s="5"/>
      <c r="I96" s="5"/>
      <c r="J96" s="5"/>
      <c r="K96" s="5"/>
      <c r="L96" s="5"/>
    </row>
    <row r="97" spans="1:12">
      <c r="A97" s="16" t="s">
        <v>165</v>
      </c>
      <c r="B97" s="17" t="s">
        <v>166</v>
      </c>
      <c r="C97" s="57">
        <v>0</v>
      </c>
      <c r="D97" s="57">
        <v>0</v>
      </c>
      <c r="E97" s="57">
        <v>0</v>
      </c>
      <c r="F97" s="57">
        <v>0</v>
      </c>
      <c r="G97" s="57">
        <v>0</v>
      </c>
      <c r="H97" s="5"/>
      <c r="I97" s="5"/>
      <c r="J97" s="5"/>
      <c r="K97" s="5"/>
      <c r="L97" s="5"/>
    </row>
    <row r="98" spans="1:12" s="5" customFormat="1" ht="25.5">
      <c r="A98" s="11" t="s">
        <v>167</v>
      </c>
      <c r="B98" s="15" t="s">
        <v>168</v>
      </c>
      <c r="C98" s="10">
        <f>SUM(C99:C100)</f>
        <v>44</v>
      </c>
      <c r="D98" s="10">
        <f>SUM(D99:D100)</f>
        <v>31</v>
      </c>
      <c r="E98" s="10">
        <f>SUM(E99:E100)</f>
        <v>13</v>
      </c>
      <c r="F98" s="10">
        <f>SUM(F99:F100)</f>
        <v>0</v>
      </c>
      <c r="G98" s="10">
        <f>SUM(G99:G100)</f>
        <v>1</v>
      </c>
    </row>
    <row r="99" spans="1:12">
      <c r="A99" s="16" t="s">
        <v>169</v>
      </c>
      <c r="B99" s="17" t="s">
        <v>170</v>
      </c>
      <c r="C99" s="51">
        <v>0</v>
      </c>
      <c r="D99" s="52">
        <v>0</v>
      </c>
      <c r="E99" s="52">
        <v>0</v>
      </c>
      <c r="F99" s="52">
        <v>0</v>
      </c>
      <c r="G99" s="52">
        <v>0</v>
      </c>
      <c r="H99" s="5"/>
      <c r="I99" s="5"/>
      <c r="J99" s="5"/>
      <c r="K99" s="5"/>
      <c r="L99" s="5"/>
    </row>
    <row r="100" spans="1:12">
      <c r="A100" s="16" t="s">
        <v>171</v>
      </c>
      <c r="B100" s="17" t="s">
        <v>172</v>
      </c>
      <c r="C100" s="51">
        <v>44</v>
      </c>
      <c r="D100" s="52">
        <v>31</v>
      </c>
      <c r="E100" s="52">
        <v>13</v>
      </c>
      <c r="F100" s="52">
        <v>0</v>
      </c>
      <c r="G100" s="52">
        <v>1</v>
      </c>
      <c r="H100" s="5"/>
      <c r="I100" s="5"/>
      <c r="J100" s="5"/>
      <c r="K100" s="5"/>
      <c r="L100" s="5"/>
    </row>
    <row r="101" spans="1:12">
      <c r="A101" s="13" t="s">
        <v>173</v>
      </c>
      <c r="B101" s="12" t="s">
        <v>174</v>
      </c>
      <c r="C101" s="10">
        <f>SUM(C102,C115,C130,C154,C161,C169,C182)</f>
        <v>1927898</v>
      </c>
      <c r="D101" s="10">
        <f>SUM(D102,D115,D130,D154,D161,D169,D182)</f>
        <v>1822029</v>
      </c>
      <c r="E101" s="10">
        <f>SUM(E102,E115,E130,E154,E161,E169,E182)</f>
        <v>105869</v>
      </c>
      <c r="F101" s="10">
        <f>SUM(F102,F115,F130,F154,F161,F169,F182)</f>
        <v>287413</v>
      </c>
      <c r="G101" s="10">
        <f>SUM(G102,G115,G130,G154,G161,G169,G182)</f>
        <v>52843</v>
      </c>
      <c r="H101" s="5"/>
      <c r="I101" s="5"/>
      <c r="J101" s="5"/>
      <c r="K101" s="5"/>
      <c r="L101" s="5"/>
    </row>
    <row r="102" spans="1:12">
      <c r="A102" s="11" t="s">
        <v>175</v>
      </c>
      <c r="B102" s="15" t="s">
        <v>176</v>
      </c>
      <c r="C102" s="10">
        <f>SUM(C103,C107:C109,C113:C114)</f>
        <v>319755</v>
      </c>
      <c r="D102" s="10">
        <f t="shared" ref="D102:G102" si="3">SUM(D103,D107:D109,D113:D114)</f>
        <v>291503</v>
      </c>
      <c r="E102" s="10">
        <f t="shared" si="3"/>
        <v>28254</v>
      </c>
      <c r="F102" s="10">
        <f t="shared" si="3"/>
        <v>51345</v>
      </c>
      <c r="G102" s="10">
        <f t="shared" si="3"/>
        <v>5061</v>
      </c>
      <c r="H102" s="5"/>
      <c r="I102" s="5"/>
      <c r="J102" s="5"/>
      <c r="K102" s="5"/>
      <c r="L102" s="5"/>
    </row>
    <row r="103" spans="1:12" s="5" customFormat="1">
      <c r="A103" s="13" t="s">
        <v>177</v>
      </c>
      <c r="B103" s="20" t="s">
        <v>178</v>
      </c>
      <c r="C103" s="60">
        <f>SUM(C104:C106)</f>
        <v>32781</v>
      </c>
      <c r="D103" s="60">
        <f>SUM(D104:D106)</f>
        <v>31183</v>
      </c>
      <c r="E103" s="60">
        <f>SUM(E104:E106)</f>
        <v>1599</v>
      </c>
      <c r="F103" s="60">
        <f>SUM(F104:F106)</f>
        <v>12526</v>
      </c>
      <c r="G103" s="60">
        <f>SUM(G104:G106)</f>
        <v>3351</v>
      </c>
    </row>
    <row r="104" spans="1:12">
      <c r="A104" s="16" t="s">
        <v>478</v>
      </c>
      <c r="B104" s="17" t="s">
        <v>479</v>
      </c>
      <c r="C104" s="51">
        <v>1628</v>
      </c>
      <c r="D104" s="52">
        <v>1540</v>
      </c>
      <c r="E104" s="52">
        <v>89</v>
      </c>
      <c r="F104" s="52">
        <v>1451</v>
      </c>
      <c r="G104" s="52">
        <v>469</v>
      </c>
      <c r="H104" s="5"/>
      <c r="I104" s="5"/>
      <c r="J104" s="5"/>
      <c r="K104" s="5"/>
      <c r="L104" s="5"/>
    </row>
    <row r="105" spans="1:12" s="5" customFormat="1">
      <c r="A105" s="16" t="s">
        <v>480</v>
      </c>
      <c r="B105" s="17" t="s">
        <v>481</v>
      </c>
      <c r="C105" s="53">
        <v>29857</v>
      </c>
      <c r="D105" s="54">
        <v>28421</v>
      </c>
      <c r="E105" s="54">
        <v>1436</v>
      </c>
      <c r="F105" s="54">
        <v>10843</v>
      </c>
      <c r="G105" s="54">
        <v>2840</v>
      </c>
    </row>
    <row r="106" spans="1:12" ht="25.5">
      <c r="A106" s="16" t="s">
        <v>482</v>
      </c>
      <c r="B106" s="17" t="s">
        <v>483</v>
      </c>
      <c r="C106" s="51">
        <v>1296</v>
      </c>
      <c r="D106" s="52">
        <v>1222</v>
      </c>
      <c r="E106" s="52">
        <v>74</v>
      </c>
      <c r="F106" s="52">
        <v>232</v>
      </c>
      <c r="G106" s="52">
        <v>42</v>
      </c>
      <c r="H106" s="5"/>
      <c r="I106" s="5"/>
      <c r="J106" s="5"/>
      <c r="K106" s="5"/>
      <c r="L106" s="5"/>
    </row>
    <row r="107" spans="1:12">
      <c r="A107" s="19" t="s">
        <v>568</v>
      </c>
      <c r="B107" s="17" t="s">
        <v>569</v>
      </c>
      <c r="C107" s="57">
        <v>0</v>
      </c>
      <c r="D107" s="63">
        <v>0</v>
      </c>
      <c r="E107" s="63">
        <v>0</v>
      </c>
      <c r="F107" s="63">
        <v>0</v>
      </c>
      <c r="G107" s="63">
        <v>0</v>
      </c>
      <c r="H107" s="5"/>
      <c r="I107" s="5"/>
      <c r="J107" s="5"/>
      <c r="K107" s="5"/>
      <c r="L107" s="5"/>
    </row>
    <row r="108" spans="1:12">
      <c r="A108" s="16" t="s">
        <v>179</v>
      </c>
      <c r="B108" s="17" t="s">
        <v>180</v>
      </c>
      <c r="C108" s="51">
        <v>284876</v>
      </c>
      <c r="D108" s="52">
        <v>258270</v>
      </c>
      <c r="E108" s="52">
        <v>26606</v>
      </c>
      <c r="F108" s="52">
        <v>37865</v>
      </c>
      <c r="G108" s="52">
        <v>1471</v>
      </c>
      <c r="H108" s="5"/>
      <c r="I108" s="5"/>
      <c r="J108" s="5"/>
      <c r="K108" s="5"/>
      <c r="L108" s="5"/>
    </row>
    <row r="109" spans="1:12" s="5" customFormat="1">
      <c r="A109" s="13" t="s">
        <v>181</v>
      </c>
      <c r="B109" s="20" t="s">
        <v>182</v>
      </c>
      <c r="C109" s="1">
        <f>C110</f>
        <v>774</v>
      </c>
      <c r="D109" s="1">
        <f>D110</f>
        <v>764</v>
      </c>
      <c r="E109" s="1">
        <f>E110</f>
        <v>11</v>
      </c>
      <c r="F109" s="1">
        <f>F110</f>
        <v>541</v>
      </c>
      <c r="G109" s="1">
        <f>G110</f>
        <v>110</v>
      </c>
    </row>
    <row r="110" spans="1:12" s="7" customFormat="1">
      <c r="A110" s="13" t="s">
        <v>484</v>
      </c>
      <c r="B110" s="20" t="s">
        <v>485</v>
      </c>
      <c r="C110" s="25">
        <f>SUM(C111:C112)</f>
        <v>774</v>
      </c>
      <c r="D110" s="25">
        <f>SUM(D111:D112)</f>
        <v>764</v>
      </c>
      <c r="E110" s="25">
        <f>SUM(E111:E112)</f>
        <v>11</v>
      </c>
      <c r="F110" s="25">
        <f>SUM(F111:F112)</f>
        <v>541</v>
      </c>
      <c r="G110" s="25">
        <f>SUM(G111:G112)</f>
        <v>110</v>
      </c>
      <c r="H110" s="5"/>
      <c r="I110" s="5"/>
      <c r="J110" s="5"/>
      <c r="K110" s="5"/>
      <c r="L110" s="5"/>
    </row>
    <row r="111" spans="1:12">
      <c r="A111" s="16" t="s">
        <v>486</v>
      </c>
      <c r="B111" s="17"/>
      <c r="C111" s="51">
        <v>103</v>
      </c>
      <c r="D111" s="52">
        <v>101</v>
      </c>
      <c r="E111" s="52">
        <v>3</v>
      </c>
      <c r="F111" s="52">
        <v>160</v>
      </c>
      <c r="G111" s="52">
        <v>39</v>
      </c>
      <c r="H111" s="5"/>
      <c r="I111" s="5"/>
      <c r="J111" s="5"/>
      <c r="K111" s="5"/>
      <c r="L111" s="5"/>
    </row>
    <row r="112" spans="1:12">
      <c r="A112" s="16" t="s">
        <v>487</v>
      </c>
      <c r="B112" s="17"/>
      <c r="C112" s="53">
        <v>671</v>
      </c>
      <c r="D112" s="54">
        <v>663</v>
      </c>
      <c r="E112" s="54">
        <v>8</v>
      </c>
      <c r="F112" s="54">
        <v>381</v>
      </c>
      <c r="G112" s="54">
        <v>71</v>
      </c>
      <c r="H112" s="5"/>
      <c r="I112" s="5"/>
      <c r="J112" s="5"/>
      <c r="K112" s="5"/>
      <c r="L112" s="5"/>
    </row>
    <row r="113" spans="1:12" s="5" customFormat="1">
      <c r="A113" s="16" t="s">
        <v>183</v>
      </c>
      <c r="B113" s="17" t="s">
        <v>184</v>
      </c>
      <c r="C113" s="51">
        <v>338</v>
      </c>
      <c r="D113" s="52">
        <v>300</v>
      </c>
      <c r="E113" s="52">
        <v>38</v>
      </c>
      <c r="F113" s="52">
        <v>262</v>
      </c>
      <c r="G113" s="52">
        <v>126</v>
      </c>
    </row>
    <row r="114" spans="1:12" s="5" customFormat="1">
      <c r="A114" s="16" t="s">
        <v>582</v>
      </c>
      <c r="B114" s="17" t="s">
        <v>581</v>
      </c>
      <c r="C114" s="53">
        <v>986</v>
      </c>
      <c r="D114" s="54">
        <v>986</v>
      </c>
      <c r="E114" s="54">
        <v>0</v>
      </c>
      <c r="F114" s="54">
        <v>151</v>
      </c>
      <c r="G114" s="54">
        <v>3</v>
      </c>
    </row>
    <row r="115" spans="1:12" ht="25.5">
      <c r="A115" s="11" t="s">
        <v>185</v>
      </c>
      <c r="B115" s="15" t="s">
        <v>186</v>
      </c>
      <c r="C115" s="10">
        <f>SUM(C116:C117,C120,C123:C124,C127)</f>
        <v>21810</v>
      </c>
      <c r="D115" s="10">
        <f>SUM(D116:D117,D120,D123:D124,D127)</f>
        <v>19842</v>
      </c>
      <c r="E115" s="10">
        <f>SUM(E116:E117,E120,E123:E124,E127)</f>
        <v>1965</v>
      </c>
      <c r="F115" s="10">
        <f>SUM(F116:F117,F120,F123:F124,F127)</f>
        <v>5796</v>
      </c>
      <c r="G115" s="10">
        <f>SUM(G116:G117,G120,G123:G124,G127)</f>
        <v>2577</v>
      </c>
      <c r="H115" s="5"/>
      <c r="I115" s="5"/>
      <c r="J115" s="5"/>
      <c r="K115" s="5"/>
      <c r="L115" s="5"/>
    </row>
    <row r="116" spans="1:12">
      <c r="A116" s="16" t="s">
        <v>187</v>
      </c>
      <c r="B116" s="17" t="s">
        <v>188</v>
      </c>
      <c r="C116" s="57">
        <v>0</v>
      </c>
      <c r="D116" s="57">
        <v>0</v>
      </c>
      <c r="E116" s="57">
        <v>0</v>
      </c>
      <c r="F116" s="57">
        <v>0</v>
      </c>
      <c r="G116" s="57">
        <v>0</v>
      </c>
      <c r="H116" s="5"/>
      <c r="I116" s="5"/>
      <c r="J116" s="5"/>
      <c r="K116" s="5"/>
      <c r="L116" s="5"/>
    </row>
    <row r="117" spans="1:12" s="5" customFormat="1">
      <c r="A117" s="13" t="s">
        <v>189</v>
      </c>
      <c r="B117" s="20" t="s">
        <v>190</v>
      </c>
      <c r="C117" s="60">
        <f>SUM(C118:C119)</f>
        <v>5582</v>
      </c>
      <c r="D117" s="60">
        <f>SUM(D118:D119)</f>
        <v>5485</v>
      </c>
      <c r="E117" s="60">
        <f>SUM(E118:E119)</f>
        <v>97</v>
      </c>
      <c r="F117" s="60">
        <f>SUM(F118:F119)</f>
        <v>3680</v>
      </c>
      <c r="G117" s="60">
        <f>SUM(G118:G119)</f>
        <v>2005</v>
      </c>
    </row>
    <row r="118" spans="1:12">
      <c r="A118" s="16" t="s">
        <v>488</v>
      </c>
      <c r="B118" s="17" t="s">
        <v>489</v>
      </c>
      <c r="C118" s="51">
        <v>5282</v>
      </c>
      <c r="D118" s="52">
        <v>5199</v>
      </c>
      <c r="E118" s="52">
        <v>82</v>
      </c>
      <c r="F118" s="52">
        <v>3623</v>
      </c>
      <c r="G118" s="52">
        <v>1976</v>
      </c>
      <c r="H118" s="5"/>
      <c r="I118" s="5"/>
      <c r="J118" s="5"/>
      <c r="K118" s="5"/>
      <c r="L118" s="5"/>
    </row>
    <row r="119" spans="1:12" ht="25.5">
      <c r="A119" s="16" t="s">
        <v>490</v>
      </c>
      <c r="B119" s="17" t="s">
        <v>491</v>
      </c>
      <c r="C119" s="53">
        <v>300</v>
      </c>
      <c r="D119" s="54">
        <v>286</v>
      </c>
      <c r="E119" s="54">
        <v>15</v>
      </c>
      <c r="F119" s="54">
        <v>57</v>
      </c>
      <c r="G119" s="54">
        <v>29</v>
      </c>
      <c r="H119" s="5"/>
      <c r="I119" s="5"/>
      <c r="J119" s="5"/>
      <c r="K119" s="5"/>
      <c r="L119" s="5"/>
    </row>
    <row r="120" spans="1:12" s="5" customFormat="1">
      <c r="A120" s="13" t="s">
        <v>191</v>
      </c>
      <c r="B120" s="20" t="s">
        <v>192</v>
      </c>
      <c r="C120" s="25">
        <f>SUM(C121:C122)</f>
        <v>5341</v>
      </c>
      <c r="D120" s="25">
        <f>SUM(D121:D122)</f>
        <v>5014</v>
      </c>
      <c r="E120" s="25">
        <f>SUM(E121:E122)</f>
        <v>327</v>
      </c>
      <c r="F120" s="25">
        <f>SUM(F121:F122)</f>
        <v>1108</v>
      </c>
      <c r="G120" s="25">
        <f>SUM(G121:G122)</f>
        <v>334</v>
      </c>
    </row>
    <row r="121" spans="1:12" s="5" customFormat="1">
      <c r="A121" s="16" t="s">
        <v>492</v>
      </c>
      <c r="B121" s="17" t="s">
        <v>493</v>
      </c>
      <c r="C121" s="51">
        <v>1036</v>
      </c>
      <c r="D121" s="52">
        <v>1012</v>
      </c>
      <c r="E121" s="52">
        <v>24</v>
      </c>
      <c r="F121" s="52">
        <v>410</v>
      </c>
      <c r="G121" s="52">
        <v>90</v>
      </c>
    </row>
    <row r="122" spans="1:12" ht="25.5">
      <c r="A122" s="16" t="s">
        <v>494</v>
      </c>
      <c r="B122" s="17" t="s">
        <v>495</v>
      </c>
      <c r="C122" s="53">
        <v>4305</v>
      </c>
      <c r="D122" s="54">
        <v>4002</v>
      </c>
      <c r="E122" s="54">
        <v>303</v>
      </c>
      <c r="F122" s="54">
        <v>698</v>
      </c>
      <c r="G122" s="54">
        <v>244</v>
      </c>
      <c r="H122" s="5"/>
      <c r="I122" s="5"/>
      <c r="J122" s="5"/>
      <c r="K122" s="5"/>
      <c r="L122" s="5"/>
    </row>
    <row r="123" spans="1:12">
      <c r="A123" s="16" t="s">
        <v>193</v>
      </c>
      <c r="B123" s="17" t="s">
        <v>194</v>
      </c>
      <c r="C123" s="51">
        <v>964</v>
      </c>
      <c r="D123" s="52">
        <v>949</v>
      </c>
      <c r="E123" s="52">
        <v>14</v>
      </c>
      <c r="F123" s="52">
        <v>392</v>
      </c>
      <c r="G123" s="52">
        <v>115</v>
      </c>
      <c r="H123" s="5"/>
      <c r="I123" s="5"/>
      <c r="J123" s="5"/>
      <c r="K123" s="5"/>
      <c r="L123" s="5"/>
    </row>
    <row r="124" spans="1:12" s="5" customFormat="1">
      <c r="A124" s="13" t="s">
        <v>195</v>
      </c>
      <c r="B124" s="20" t="s">
        <v>196</v>
      </c>
      <c r="C124" s="64">
        <f>SUM(C125:C126)</f>
        <v>8840</v>
      </c>
      <c r="D124" s="64">
        <f>SUM(D125:D126)</f>
        <v>7327</v>
      </c>
      <c r="E124" s="64">
        <f>SUM(E125:E126)</f>
        <v>1512</v>
      </c>
      <c r="F124" s="64">
        <f>SUM(F125:F126)</f>
        <v>361</v>
      </c>
      <c r="G124" s="64">
        <f>SUM(G125:G126)</f>
        <v>108</v>
      </c>
    </row>
    <row r="125" spans="1:12">
      <c r="A125" s="16" t="s">
        <v>496</v>
      </c>
      <c r="B125" s="17" t="s">
        <v>497</v>
      </c>
      <c r="C125" s="51">
        <v>256</v>
      </c>
      <c r="D125" s="52">
        <v>231</v>
      </c>
      <c r="E125" s="52">
        <v>25</v>
      </c>
      <c r="F125" s="52">
        <v>74</v>
      </c>
      <c r="G125" s="52">
        <v>12</v>
      </c>
      <c r="H125" s="5"/>
      <c r="I125" s="5"/>
      <c r="J125" s="5"/>
      <c r="K125" s="5"/>
      <c r="L125" s="5"/>
    </row>
    <row r="126" spans="1:12" ht="25.5">
      <c r="A126" s="16" t="s">
        <v>498</v>
      </c>
      <c r="B126" s="17" t="s">
        <v>499</v>
      </c>
      <c r="C126" s="53">
        <v>8584</v>
      </c>
      <c r="D126" s="54">
        <v>7096</v>
      </c>
      <c r="E126" s="54">
        <v>1487</v>
      </c>
      <c r="F126" s="54">
        <v>287</v>
      </c>
      <c r="G126" s="54">
        <v>96</v>
      </c>
      <c r="H126" s="5"/>
      <c r="I126" s="5"/>
      <c r="J126" s="5"/>
      <c r="K126" s="5"/>
      <c r="L126" s="5"/>
    </row>
    <row r="127" spans="1:12" s="5" customFormat="1">
      <c r="A127" s="13" t="s">
        <v>197</v>
      </c>
      <c r="B127" s="20" t="s">
        <v>198</v>
      </c>
      <c r="C127" s="64">
        <f>SUM(C128:C129)</f>
        <v>1083</v>
      </c>
      <c r="D127" s="64">
        <f>SUM(D128:D129)</f>
        <v>1067</v>
      </c>
      <c r="E127" s="64">
        <f>SUM(E128:E129)</f>
        <v>15</v>
      </c>
      <c r="F127" s="64">
        <f>SUM(F128:F129)</f>
        <v>255</v>
      </c>
      <c r="G127" s="64">
        <f>SUM(G128:G129)</f>
        <v>15</v>
      </c>
    </row>
    <row r="128" spans="1:12">
      <c r="A128" s="32" t="s">
        <v>500</v>
      </c>
      <c r="B128" s="33" t="s">
        <v>501</v>
      </c>
      <c r="C128" s="51">
        <v>18</v>
      </c>
      <c r="D128" s="52">
        <v>18</v>
      </c>
      <c r="E128" s="52">
        <v>0</v>
      </c>
      <c r="F128" s="52">
        <v>8</v>
      </c>
      <c r="G128" s="52">
        <v>4</v>
      </c>
      <c r="H128" s="5"/>
      <c r="I128" s="5"/>
      <c r="J128" s="5"/>
      <c r="K128" s="5"/>
      <c r="L128" s="5"/>
    </row>
    <row r="129" spans="1:12" s="5" customFormat="1" ht="25.5">
      <c r="A129" s="32" t="s">
        <v>502</v>
      </c>
      <c r="B129" s="33" t="s">
        <v>503</v>
      </c>
      <c r="C129" s="53">
        <v>1065</v>
      </c>
      <c r="D129" s="54">
        <v>1049</v>
      </c>
      <c r="E129" s="54">
        <v>15</v>
      </c>
      <c r="F129" s="54">
        <v>247</v>
      </c>
      <c r="G129" s="54">
        <v>11</v>
      </c>
    </row>
    <row r="130" spans="1:12">
      <c r="A130" s="11" t="s">
        <v>199</v>
      </c>
      <c r="B130" s="15" t="s">
        <v>200</v>
      </c>
      <c r="C130" s="10">
        <f>SUM(C131,C137,C144,C147,C151,C153)</f>
        <v>424483</v>
      </c>
      <c r="D130" s="10">
        <f>SUM(D131,D137,D144,D147,D151,D153)</f>
        <v>414138</v>
      </c>
      <c r="E130" s="10">
        <f>SUM(E131,E137,E144,E147,E151,E153)</f>
        <v>10342</v>
      </c>
      <c r="F130" s="10">
        <f>SUM(F131,F137,F144,F147,F151,F153)</f>
        <v>50645</v>
      </c>
      <c r="G130" s="10">
        <f>SUM(G131,G137,G144,G147,G151,G153)</f>
        <v>10801</v>
      </c>
      <c r="H130" s="5"/>
      <c r="I130" s="5"/>
      <c r="J130" s="5"/>
      <c r="K130" s="5"/>
      <c r="L130" s="5"/>
    </row>
    <row r="131" spans="1:12" s="5" customFormat="1">
      <c r="A131" s="13" t="s">
        <v>201</v>
      </c>
      <c r="B131" s="20" t="s">
        <v>202</v>
      </c>
      <c r="C131" s="60">
        <f>SUM(C132:C136)</f>
        <v>51444</v>
      </c>
      <c r="D131" s="60">
        <f>SUM(D132:D136)</f>
        <v>50204</v>
      </c>
      <c r="E131" s="60">
        <f>SUM(E132:E136)</f>
        <v>1240</v>
      </c>
      <c r="F131" s="60">
        <f>SUM(F132:F136)</f>
        <v>9867</v>
      </c>
      <c r="G131" s="60">
        <f>SUM(G132:G136)</f>
        <v>3211</v>
      </c>
    </row>
    <row r="132" spans="1:12">
      <c r="A132" s="16" t="s">
        <v>504</v>
      </c>
      <c r="B132" s="17" t="s">
        <v>505</v>
      </c>
      <c r="C132" s="51">
        <v>13940</v>
      </c>
      <c r="D132" s="52">
        <v>13826</v>
      </c>
      <c r="E132" s="52">
        <v>115</v>
      </c>
      <c r="F132" s="52">
        <v>168</v>
      </c>
      <c r="G132" s="52">
        <v>363</v>
      </c>
      <c r="H132" s="5"/>
      <c r="I132" s="5"/>
      <c r="J132" s="5"/>
      <c r="K132" s="5"/>
      <c r="L132" s="5"/>
    </row>
    <row r="133" spans="1:12">
      <c r="A133" s="16" t="s">
        <v>506</v>
      </c>
      <c r="B133" s="17" t="s">
        <v>507</v>
      </c>
      <c r="C133" s="53">
        <v>1914</v>
      </c>
      <c r="D133" s="54">
        <v>1825</v>
      </c>
      <c r="E133" s="54">
        <v>89</v>
      </c>
      <c r="F133" s="54">
        <v>367</v>
      </c>
      <c r="G133" s="54">
        <v>128</v>
      </c>
      <c r="H133" s="5"/>
      <c r="I133" s="5"/>
      <c r="J133" s="5"/>
      <c r="K133" s="5"/>
      <c r="L133" s="5"/>
    </row>
    <row r="134" spans="1:12">
      <c r="A134" s="16" t="s">
        <v>508</v>
      </c>
      <c r="B134" s="17" t="s">
        <v>509</v>
      </c>
      <c r="C134" s="53">
        <v>32741</v>
      </c>
      <c r="D134" s="54">
        <v>31819</v>
      </c>
      <c r="E134" s="54">
        <v>922</v>
      </c>
      <c r="F134" s="54">
        <v>6994</v>
      </c>
      <c r="G134" s="54">
        <v>2052</v>
      </c>
      <c r="H134" s="5"/>
      <c r="I134" s="5"/>
      <c r="J134" s="5"/>
      <c r="K134" s="5"/>
      <c r="L134" s="5"/>
    </row>
    <row r="135" spans="1:12">
      <c r="A135" s="16" t="s">
        <v>510</v>
      </c>
      <c r="B135" s="17" t="s">
        <v>511</v>
      </c>
      <c r="C135" s="53">
        <v>337</v>
      </c>
      <c r="D135" s="54">
        <v>316</v>
      </c>
      <c r="E135" s="54">
        <v>21</v>
      </c>
      <c r="F135" s="54">
        <v>13</v>
      </c>
      <c r="G135" s="54">
        <v>73</v>
      </c>
      <c r="H135" s="5"/>
      <c r="I135" s="5"/>
      <c r="J135" s="5"/>
      <c r="K135" s="5"/>
      <c r="L135" s="5"/>
    </row>
    <row r="136" spans="1:12">
      <c r="A136" s="16" t="s">
        <v>512</v>
      </c>
      <c r="B136" s="17" t="s">
        <v>513</v>
      </c>
      <c r="C136" s="53">
        <v>2512</v>
      </c>
      <c r="D136" s="54">
        <v>2418</v>
      </c>
      <c r="E136" s="54">
        <v>93</v>
      </c>
      <c r="F136" s="54">
        <v>2325</v>
      </c>
      <c r="G136" s="54">
        <v>595</v>
      </c>
      <c r="H136" s="5"/>
      <c r="I136" s="5"/>
      <c r="J136" s="5"/>
      <c r="K136" s="5"/>
      <c r="L136" s="5"/>
    </row>
    <row r="137" spans="1:12" s="5" customFormat="1">
      <c r="A137" s="13" t="s">
        <v>203</v>
      </c>
      <c r="B137" s="20" t="s">
        <v>204</v>
      </c>
      <c r="C137" s="2">
        <f>SUM(C138:C139,C143)</f>
        <v>49637</v>
      </c>
      <c r="D137" s="2">
        <f>SUM(D138:D139,D143)</f>
        <v>48362</v>
      </c>
      <c r="E137" s="2">
        <f>SUM(E138:E139,E143)</f>
        <v>1273</v>
      </c>
      <c r="F137" s="2">
        <f>SUM(F138:F139,F143)</f>
        <v>17085</v>
      </c>
      <c r="G137" s="2">
        <f>SUM(G138:G139,G143)</f>
        <v>3616</v>
      </c>
    </row>
    <row r="138" spans="1:12">
      <c r="A138" s="16" t="s">
        <v>514</v>
      </c>
      <c r="B138" s="17" t="s">
        <v>515</v>
      </c>
      <c r="C138" s="51">
        <v>12442</v>
      </c>
      <c r="D138" s="52">
        <v>12255</v>
      </c>
      <c r="E138" s="52">
        <v>187</v>
      </c>
      <c r="F138" s="52">
        <v>13728</v>
      </c>
      <c r="G138" s="52">
        <v>2755</v>
      </c>
      <c r="H138" s="5"/>
      <c r="I138" s="5"/>
      <c r="J138" s="5"/>
      <c r="K138" s="5"/>
      <c r="L138" s="5"/>
    </row>
    <row r="139" spans="1:12" s="7" customFormat="1">
      <c r="A139" s="23" t="s">
        <v>516</v>
      </c>
      <c r="B139" s="24" t="s">
        <v>517</v>
      </c>
      <c r="C139" s="25">
        <f>SUM(C140:C142)</f>
        <v>10520</v>
      </c>
      <c r="D139" s="25">
        <f t="shared" ref="D139:G139" si="4">SUM(D140:D142)</f>
        <v>10359</v>
      </c>
      <c r="E139" s="25">
        <f t="shared" si="4"/>
        <v>160</v>
      </c>
      <c r="F139" s="25">
        <f t="shared" si="4"/>
        <v>2558</v>
      </c>
      <c r="G139" s="25">
        <f t="shared" si="4"/>
        <v>398</v>
      </c>
      <c r="H139" s="5"/>
      <c r="I139" s="5"/>
      <c r="J139" s="5"/>
      <c r="K139" s="5"/>
      <c r="L139" s="5"/>
    </row>
    <row r="140" spans="1:12" s="5" customFormat="1">
      <c r="A140" s="16" t="s">
        <v>518</v>
      </c>
      <c r="B140" s="17" t="s">
        <v>519</v>
      </c>
      <c r="C140" s="51">
        <v>2700</v>
      </c>
      <c r="D140" s="52">
        <v>2672</v>
      </c>
      <c r="E140" s="52">
        <v>28</v>
      </c>
      <c r="F140" s="52">
        <v>269</v>
      </c>
      <c r="G140" s="52">
        <v>211</v>
      </c>
    </row>
    <row r="141" spans="1:12">
      <c r="A141" s="16" t="s">
        <v>520</v>
      </c>
      <c r="B141" s="17" t="s">
        <v>521</v>
      </c>
      <c r="C141" s="53">
        <v>4962</v>
      </c>
      <c r="D141" s="54">
        <v>4936</v>
      </c>
      <c r="E141" s="54">
        <v>25</v>
      </c>
      <c r="F141" s="54">
        <v>2090</v>
      </c>
      <c r="G141" s="54">
        <v>167</v>
      </c>
      <c r="H141" s="5"/>
      <c r="I141" s="5"/>
      <c r="J141" s="5"/>
      <c r="K141" s="5"/>
      <c r="L141" s="5"/>
    </row>
    <row r="142" spans="1:12" ht="25.5">
      <c r="A142" s="16" t="s">
        <v>580</v>
      </c>
      <c r="B142" s="17" t="s">
        <v>578</v>
      </c>
      <c r="C142" s="53">
        <v>2858</v>
      </c>
      <c r="D142" s="54">
        <v>2751</v>
      </c>
      <c r="E142" s="54">
        <v>107</v>
      </c>
      <c r="F142" s="54">
        <v>199</v>
      </c>
      <c r="G142" s="54">
        <v>20</v>
      </c>
      <c r="H142" s="5"/>
      <c r="I142" s="5"/>
      <c r="J142" s="5"/>
      <c r="K142" s="5"/>
      <c r="L142" s="5"/>
    </row>
    <row r="143" spans="1:12" ht="25.5">
      <c r="A143" s="16" t="s">
        <v>522</v>
      </c>
      <c r="B143" s="17" t="s">
        <v>523</v>
      </c>
      <c r="C143" s="51">
        <v>26675</v>
      </c>
      <c r="D143" s="52">
        <v>25748</v>
      </c>
      <c r="E143" s="52">
        <v>926</v>
      </c>
      <c r="F143" s="52">
        <v>799</v>
      </c>
      <c r="G143" s="52">
        <v>463</v>
      </c>
      <c r="H143" s="5"/>
      <c r="I143" s="5"/>
      <c r="J143" s="5"/>
      <c r="K143" s="5"/>
      <c r="L143" s="5"/>
    </row>
    <row r="144" spans="1:12" s="5" customFormat="1">
      <c r="A144" s="13" t="s">
        <v>205</v>
      </c>
      <c r="B144" s="20" t="s">
        <v>206</v>
      </c>
      <c r="C144" s="25">
        <f>SUM(C145:C146)</f>
        <v>75945</v>
      </c>
      <c r="D144" s="25">
        <f>SUM(D145:D146)</f>
        <v>72024</v>
      </c>
      <c r="E144" s="25">
        <f>SUM(E145:E146)</f>
        <v>3920</v>
      </c>
      <c r="F144" s="25">
        <f>SUM(F145:F146)</f>
        <v>20671</v>
      </c>
      <c r="G144" s="25">
        <f>SUM(G145:G146)</f>
        <v>2477</v>
      </c>
    </row>
    <row r="145" spans="1:12">
      <c r="A145" s="16" t="s">
        <v>524</v>
      </c>
      <c r="B145" s="17" t="s">
        <v>525</v>
      </c>
      <c r="C145" s="62">
        <v>35636</v>
      </c>
      <c r="D145" s="62">
        <v>34396</v>
      </c>
      <c r="E145" s="62">
        <v>1239</v>
      </c>
      <c r="F145" s="62">
        <v>13945</v>
      </c>
      <c r="G145" s="62">
        <v>2112</v>
      </c>
      <c r="H145" s="5"/>
      <c r="I145" s="5"/>
      <c r="J145" s="5"/>
      <c r="K145" s="5"/>
      <c r="L145" s="5"/>
    </row>
    <row r="146" spans="1:12" s="5" customFormat="1" ht="25.5">
      <c r="A146" s="32" t="s">
        <v>526</v>
      </c>
      <c r="B146" s="33" t="s">
        <v>527</v>
      </c>
      <c r="C146" s="62">
        <v>40309</v>
      </c>
      <c r="D146" s="62">
        <v>37628</v>
      </c>
      <c r="E146" s="62">
        <v>2681</v>
      </c>
      <c r="F146" s="62">
        <v>6726</v>
      </c>
      <c r="G146" s="62">
        <v>365</v>
      </c>
    </row>
    <row r="147" spans="1:12" s="5" customFormat="1">
      <c r="A147" s="13" t="s">
        <v>207</v>
      </c>
      <c r="B147" s="20" t="s">
        <v>208</v>
      </c>
      <c r="C147" s="25">
        <f>SUM(C148:C150)</f>
        <v>6594</v>
      </c>
      <c r="D147" s="25">
        <f>SUM(D148:D150)</f>
        <v>6539</v>
      </c>
      <c r="E147" s="25">
        <f>SUM(E148:E150)</f>
        <v>55</v>
      </c>
      <c r="F147" s="25">
        <f>SUM(F148:F150)</f>
        <v>185</v>
      </c>
      <c r="G147" s="25">
        <f>SUM(G148:G150)</f>
        <v>62</v>
      </c>
    </row>
    <row r="148" spans="1:12">
      <c r="A148" s="16" t="s">
        <v>528</v>
      </c>
      <c r="B148" s="17" t="s">
        <v>529</v>
      </c>
      <c r="C148" s="51">
        <v>74</v>
      </c>
      <c r="D148" s="52">
        <v>70</v>
      </c>
      <c r="E148" s="52">
        <v>4</v>
      </c>
      <c r="F148" s="52">
        <v>26</v>
      </c>
      <c r="G148" s="52">
        <v>7</v>
      </c>
      <c r="H148" s="5"/>
      <c r="I148" s="5"/>
      <c r="J148" s="5"/>
      <c r="K148" s="5"/>
      <c r="L148" s="5"/>
    </row>
    <row r="149" spans="1:12" s="5" customFormat="1">
      <c r="A149" s="16" t="s">
        <v>530</v>
      </c>
      <c r="B149" s="17" t="s">
        <v>531</v>
      </c>
      <c r="C149" s="53">
        <v>294</v>
      </c>
      <c r="D149" s="54">
        <v>294</v>
      </c>
      <c r="E149" s="54">
        <v>0</v>
      </c>
      <c r="F149" s="54">
        <v>88</v>
      </c>
      <c r="G149" s="54">
        <v>25</v>
      </c>
    </row>
    <row r="150" spans="1:12" ht="25.5">
      <c r="A150" s="16" t="s">
        <v>532</v>
      </c>
      <c r="B150" s="17" t="s">
        <v>533</v>
      </c>
      <c r="C150" s="53">
        <v>6226</v>
      </c>
      <c r="D150" s="54">
        <v>6175</v>
      </c>
      <c r="E150" s="54">
        <v>51</v>
      </c>
      <c r="F150" s="54">
        <v>71</v>
      </c>
      <c r="G150" s="54">
        <v>30</v>
      </c>
      <c r="H150" s="5"/>
      <c r="I150" s="5"/>
      <c r="J150" s="5"/>
      <c r="K150" s="5"/>
      <c r="L150" s="5"/>
    </row>
    <row r="151" spans="1:12" s="5" customFormat="1">
      <c r="A151" s="13" t="s">
        <v>209</v>
      </c>
      <c r="B151" s="20" t="s">
        <v>210</v>
      </c>
      <c r="C151" s="25">
        <f>C152</f>
        <v>174752</v>
      </c>
      <c r="D151" s="25">
        <f>D152</f>
        <v>173938</v>
      </c>
      <c r="E151" s="25">
        <f>E152</f>
        <v>814</v>
      </c>
      <c r="F151" s="25">
        <f>F152</f>
        <v>648</v>
      </c>
      <c r="G151" s="25">
        <f>G152</f>
        <v>298</v>
      </c>
    </row>
    <row r="152" spans="1:12">
      <c r="A152" s="16" t="s">
        <v>558</v>
      </c>
      <c r="B152" s="17" t="s">
        <v>559</v>
      </c>
      <c r="C152" s="51">
        <v>174752</v>
      </c>
      <c r="D152" s="52">
        <v>173938</v>
      </c>
      <c r="E152" s="52">
        <v>814</v>
      </c>
      <c r="F152" s="52">
        <v>648</v>
      </c>
      <c r="G152" s="52">
        <v>298</v>
      </c>
      <c r="H152" s="5"/>
      <c r="I152" s="5"/>
      <c r="J152" s="5"/>
      <c r="K152" s="5"/>
      <c r="L152" s="5"/>
    </row>
    <row r="153" spans="1:12">
      <c r="A153" s="16" t="s">
        <v>211</v>
      </c>
      <c r="B153" s="17" t="s">
        <v>212</v>
      </c>
      <c r="C153" s="51">
        <v>66111</v>
      </c>
      <c r="D153" s="52">
        <v>63071</v>
      </c>
      <c r="E153" s="52">
        <v>3040</v>
      </c>
      <c r="F153" s="52">
        <v>2189</v>
      </c>
      <c r="G153" s="52">
        <v>1137</v>
      </c>
      <c r="H153" s="5"/>
      <c r="I153" s="5"/>
      <c r="J153" s="5"/>
      <c r="K153" s="5"/>
      <c r="L153" s="5"/>
    </row>
    <row r="154" spans="1:12" s="5" customFormat="1">
      <c r="A154" s="11" t="s">
        <v>213</v>
      </c>
      <c r="B154" s="15" t="s">
        <v>214</v>
      </c>
      <c r="C154" s="10">
        <f>SUM(C155:C160)</f>
        <v>23984</v>
      </c>
      <c r="D154" s="10">
        <f>SUM(D155:D160)</f>
        <v>23974</v>
      </c>
      <c r="E154" s="10">
        <f>SUM(E155:E160)</f>
        <v>10</v>
      </c>
      <c r="F154" s="10">
        <f>SUM(F155:F160)</f>
        <v>2731</v>
      </c>
      <c r="G154" s="10">
        <f>SUM(G155:G160)</f>
        <v>66</v>
      </c>
    </row>
    <row r="155" spans="1:12">
      <c r="A155" s="16" t="s">
        <v>215</v>
      </c>
      <c r="B155" s="17" t="s">
        <v>216</v>
      </c>
      <c r="C155" s="51">
        <v>11812</v>
      </c>
      <c r="D155" s="52">
        <v>11803</v>
      </c>
      <c r="E155" s="52">
        <v>9</v>
      </c>
      <c r="F155" s="52">
        <v>209</v>
      </c>
      <c r="G155" s="52">
        <v>53</v>
      </c>
      <c r="H155" s="5"/>
      <c r="I155" s="5"/>
      <c r="J155" s="5"/>
      <c r="K155" s="5"/>
      <c r="L155" s="5"/>
    </row>
    <row r="156" spans="1:12">
      <c r="A156" s="16" t="s">
        <v>217</v>
      </c>
      <c r="B156" s="17" t="s">
        <v>218</v>
      </c>
      <c r="C156" s="53">
        <v>11237</v>
      </c>
      <c r="D156" s="54">
        <v>11237</v>
      </c>
      <c r="E156" s="54">
        <v>0</v>
      </c>
      <c r="F156" s="54">
        <v>2516</v>
      </c>
      <c r="G156" s="54">
        <v>5</v>
      </c>
      <c r="H156" s="5"/>
      <c r="I156" s="5"/>
      <c r="J156" s="5"/>
      <c r="K156" s="5"/>
      <c r="L156" s="5"/>
    </row>
    <row r="157" spans="1:12" s="5" customFormat="1">
      <c r="A157" s="16" t="s">
        <v>219</v>
      </c>
      <c r="B157" s="17" t="s">
        <v>220</v>
      </c>
      <c r="C157" s="53">
        <v>776</v>
      </c>
      <c r="D157" s="54">
        <v>776</v>
      </c>
      <c r="E157" s="54">
        <v>0</v>
      </c>
      <c r="F157" s="54">
        <v>5</v>
      </c>
      <c r="G157" s="54">
        <v>1</v>
      </c>
    </row>
    <row r="158" spans="1:12">
      <c r="A158" s="16" t="s">
        <v>221</v>
      </c>
      <c r="B158" s="17" t="s">
        <v>222</v>
      </c>
      <c r="C158" s="53">
        <v>0</v>
      </c>
      <c r="D158" s="54">
        <v>0</v>
      </c>
      <c r="E158" s="54">
        <v>0</v>
      </c>
      <c r="F158" s="54">
        <v>0</v>
      </c>
      <c r="G158" s="54">
        <v>0</v>
      </c>
      <c r="H158" s="5"/>
      <c r="I158" s="5"/>
      <c r="J158" s="5"/>
      <c r="K158" s="5"/>
      <c r="L158" s="5"/>
    </row>
    <row r="159" spans="1:12">
      <c r="A159" s="16" t="s">
        <v>223</v>
      </c>
      <c r="B159" s="17" t="s">
        <v>224</v>
      </c>
      <c r="C159" s="51">
        <v>159</v>
      </c>
      <c r="D159" s="52">
        <v>158</v>
      </c>
      <c r="E159" s="52">
        <v>1</v>
      </c>
      <c r="F159" s="52">
        <v>1</v>
      </c>
      <c r="G159" s="52">
        <v>7</v>
      </c>
      <c r="H159" s="5"/>
      <c r="I159" s="5"/>
      <c r="J159" s="5"/>
      <c r="K159" s="5"/>
      <c r="L159" s="5"/>
    </row>
    <row r="160" spans="1:12">
      <c r="A160" s="16" t="s">
        <v>225</v>
      </c>
      <c r="B160" s="17" t="s">
        <v>226</v>
      </c>
      <c r="C160" s="57">
        <v>0</v>
      </c>
      <c r="D160" s="57">
        <v>0</v>
      </c>
      <c r="E160" s="57">
        <v>0</v>
      </c>
      <c r="F160" s="57">
        <v>0</v>
      </c>
      <c r="G160" s="57">
        <v>0</v>
      </c>
      <c r="H160" s="5"/>
      <c r="I160" s="5"/>
      <c r="J160" s="5"/>
      <c r="K160" s="5"/>
      <c r="L160" s="5"/>
    </row>
    <row r="161" spans="1:12">
      <c r="A161" s="11" t="s">
        <v>227</v>
      </c>
      <c r="B161" s="15" t="s">
        <v>228</v>
      </c>
      <c r="C161" s="10">
        <f>SUM(C162:C168)</f>
        <v>290691</v>
      </c>
      <c r="D161" s="10">
        <f>SUM(D162:D168)</f>
        <v>288755</v>
      </c>
      <c r="E161" s="10">
        <f>SUM(E162:E168)</f>
        <v>1935</v>
      </c>
      <c r="F161" s="10">
        <f>SUM(F162:F168)</f>
        <v>16910</v>
      </c>
      <c r="G161" s="10">
        <f>SUM(G162:G168)</f>
        <v>1023</v>
      </c>
      <c r="H161" s="5"/>
      <c r="I161" s="5"/>
      <c r="J161" s="5"/>
      <c r="K161" s="5"/>
      <c r="L161" s="5"/>
    </row>
    <row r="162" spans="1:12">
      <c r="A162" s="16" t="s">
        <v>229</v>
      </c>
      <c r="B162" s="17" t="s">
        <v>230</v>
      </c>
      <c r="C162" s="51">
        <v>1843</v>
      </c>
      <c r="D162" s="52">
        <v>1834</v>
      </c>
      <c r="E162" s="52">
        <v>9</v>
      </c>
      <c r="F162" s="52">
        <v>28</v>
      </c>
      <c r="G162" s="52">
        <v>10</v>
      </c>
      <c r="H162" s="5"/>
      <c r="I162" s="5"/>
      <c r="J162" s="5"/>
      <c r="K162" s="5"/>
      <c r="L162" s="5"/>
    </row>
    <row r="163" spans="1:12">
      <c r="A163" s="16" t="s">
        <v>231</v>
      </c>
      <c r="B163" s="17" t="s">
        <v>232</v>
      </c>
      <c r="C163" s="53">
        <v>90734</v>
      </c>
      <c r="D163" s="54">
        <v>90289</v>
      </c>
      <c r="E163" s="54">
        <v>445</v>
      </c>
      <c r="F163" s="54">
        <v>845</v>
      </c>
      <c r="G163" s="54">
        <v>268</v>
      </c>
      <c r="H163" s="5"/>
      <c r="I163" s="5"/>
      <c r="J163" s="5"/>
      <c r="K163" s="5"/>
      <c r="L163" s="5"/>
    </row>
    <row r="164" spans="1:12">
      <c r="A164" s="16" t="s">
        <v>233</v>
      </c>
      <c r="B164" s="17" t="s">
        <v>234</v>
      </c>
      <c r="C164" s="57">
        <v>917</v>
      </c>
      <c r="D164" s="57">
        <v>917</v>
      </c>
      <c r="E164" s="57">
        <v>0</v>
      </c>
      <c r="F164" s="57">
        <v>5</v>
      </c>
      <c r="G164" s="57">
        <v>1</v>
      </c>
      <c r="H164" s="5"/>
      <c r="I164" s="5"/>
      <c r="J164" s="5"/>
      <c r="K164" s="5"/>
      <c r="L164" s="5"/>
    </row>
    <row r="165" spans="1:12">
      <c r="A165" s="16" t="s">
        <v>235</v>
      </c>
      <c r="B165" s="17" t="s">
        <v>236</v>
      </c>
      <c r="C165" s="51">
        <v>111644</v>
      </c>
      <c r="D165" s="52">
        <v>111424</v>
      </c>
      <c r="E165" s="52">
        <v>220</v>
      </c>
      <c r="F165" s="52">
        <v>615</v>
      </c>
      <c r="G165" s="52">
        <v>170</v>
      </c>
      <c r="H165" s="5"/>
      <c r="I165" s="5"/>
      <c r="J165" s="5"/>
      <c r="K165" s="5"/>
      <c r="L165" s="5"/>
    </row>
    <row r="166" spans="1:12">
      <c r="A166" s="16" t="s">
        <v>237</v>
      </c>
      <c r="B166" s="17" t="s">
        <v>238</v>
      </c>
      <c r="C166" s="53">
        <v>5636</v>
      </c>
      <c r="D166" s="54">
        <v>5611</v>
      </c>
      <c r="E166" s="54">
        <v>25</v>
      </c>
      <c r="F166" s="54">
        <v>0</v>
      </c>
      <c r="G166" s="54">
        <v>5</v>
      </c>
      <c r="H166" s="5"/>
      <c r="I166" s="5"/>
      <c r="J166" s="5"/>
      <c r="K166" s="5"/>
      <c r="L166" s="5"/>
    </row>
    <row r="167" spans="1:12" ht="25.5">
      <c r="A167" s="16" t="s">
        <v>239</v>
      </c>
      <c r="B167" s="17" t="s">
        <v>240</v>
      </c>
      <c r="C167" s="53">
        <v>32114</v>
      </c>
      <c r="D167" s="54">
        <v>32031</v>
      </c>
      <c r="E167" s="54">
        <v>83</v>
      </c>
      <c r="F167" s="54">
        <v>539</v>
      </c>
      <c r="G167" s="54">
        <v>126</v>
      </c>
      <c r="H167" s="5"/>
      <c r="I167" s="5"/>
      <c r="J167" s="5"/>
      <c r="K167" s="5"/>
      <c r="L167" s="5"/>
    </row>
    <row r="168" spans="1:12" s="5" customFormat="1">
      <c r="A168" s="16" t="s">
        <v>241</v>
      </c>
      <c r="B168" s="17" t="s">
        <v>212</v>
      </c>
      <c r="C168" s="53">
        <v>47803</v>
      </c>
      <c r="D168" s="54">
        <v>46649</v>
      </c>
      <c r="E168" s="54">
        <v>1153</v>
      </c>
      <c r="F168" s="54">
        <v>14878</v>
      </c>
      <c r="G168" s="54">
        <v>443</v>
      </c>
    </row>
    <row r="169" spans="1:12" s="5" customFormat="1">
      <c r="A169" s="11" t="s">
        <v>242</v>
      </c>
      <c r="B169" s="15" t="s">
        <v>243</v>
      </c>
      <c r="C169" s="10">
        <f>SUM(C170:C172,C175:C181)</f>
        <v>50805</v>
      </c>
      <c r="D169" s="10">
        <f>SUM(D170:D172,D175:D181)</f>
        <v>49943</v>
      </c>
      <c r="E169" s="10">
        <f>SUM(E170:E172,E175:E181)</f>
        <v>864</v>
      </c>
      <c r="F169" s="10">
        <f>SUM(F170:F172,F175:F181)</f>
        <v>12225</v>
      </c>
      <c r="G169" s="10">
        <f>SUM(G170:G172,G175:G181)</f>
        <v>5596</v>
      </c>
    </row>
    <row r="170" spans="1:12">
      <c r="A170" s="16" t="s">
        <v>244</v>
      </c>
      <c r="B170" s="17" t="s">
        <v>245</v>
      </c>
      <c r="C170" s="65">
        <v>7727</v>
      </c>
      <c r="D170" s="66">
        <v>7666</v>
      </c>
      <c r="E170" s="66">
        <v>61</v>
      </c>
      <c r="F170" s="66">
        <v>2062</v>
      </c>
      <c r="G170" s="66">
        <v>500</v>
      </c>
      <c r="H170" s="5"/>
      <c r="I170" s="5"/>
      <c r="J170" s="5"/>
      <c r="K170" s="5"/>
      <c r="L170" s="5"/>
    </row>
    <row r="171" spans="1:12" s="5" customFormat="1">
      <c r="A171" s="16" t="s">
        <v>246</v>
      </c>
      <c r="B171" s="17" t="s">
        <v>247</v>
      </c>
      <c r="C171" s="65">
        <v>15553</v>
      </c>
      <c r="D171" s="66">
        <v>15050</v>
      </c>
      <c r="E171" s="66">
        <v>504</v>
      </c>
      <c r="F171" s="66">
        <v>3461</v>
      </c>
      <c r="G171" s="66">
        <v>934</v>
      </c>
    </row>
    <row r="172" spans="1:12" s="5" customFormat="1">
      <c r="A172" s="13" t="s">
        <v>248</v>
      </c>
      <c r="B172" s="20" t="s">
        <v>249</v>
      </c>
      <c r="C172" s="2">
        <f>SUM(C173:C174)</f>
        <v>2169</v>
      </c>
      <c r="D172" s="2">
        <f>SUM(D173:D174)</f>
        <v>2080</v>
      </c>
      <c r="E172" s="2">
        <f>SUM(E173:E174)</f>
        <v>89</v>
      </c>
      <c r="F172" s="2">
        <f>SUM(F173:F174)</f>
        <v>409</v>
      </c>
      <c r="G172" s="2">
        <f>SUM(G173:G174)</f>
        <v>58</v>
      </c>
    </row>
    <row r="173" spans="1:12">
      <c r="A173" s="16" t="s">
        <v>560</v>
      </c>
      <c r="B173" s="17" t="s">
        <v>562</v>
      </c>
      <c r="C173" s="62">
        <v>0</v>
      </c>
      <c r="D173" s="62">
        <v>0</v>
      </c>
      <c r="E173" s="62">
        <v>0</v>
      </c>
      <c r="F173" s="62">
        <v>0</v>
      </c>
      <c r="G173" s="62">
        <v>0</v>
      </c>
      <c r="H173" s="5"/>
      <c r="I173" s="5"/>
      <c r="J173" s="5"/>
      <c r="K173" s="5"/>
      <c r="L173" s="5"/>
    </row>
    <row r="174" spans="1:12">
      <c r="A174" s="16" t="s">
        <v>561</v>
      </c>
      <c r="B174" s="17" t="s">
        <v>565</v>
      </c>
      <c r="C174" s="51">
        <v>2169</v>
      </c>
      <c r="D174" s="52">
        <v>2080</v>
      </c>
      <c r="E174" s="52">
        <v>89</v>
      </c>
      <c r="F174" s="52">
        <v>409</v>
      </c>
      <c r="G174" s="52">
        <v>58</v>
      </c>
      <c r="H174" s="5"/>
      <c r="I174" s="5"/>
      <c r="J174" s="5"/>
      <c r="K174" s="5"/>
      <c r="L174" s="5"/>
    </row>
    <row r="175" spans="1:12" s="5" customFormat="1">
      <c r="A175" s="16" t="s">
        <v>250</v>
      </c>
      <c r="B175" s="17" t="s">
        <v>251</v>
      </c>
      <c r="C175" s="57">
        <v>0</v>
      </c>
      <c r="D175" s="57">
        <v>0</v>
      </c>
      <c r="E175" s="57">
        <v>0</v>
      </c>
      <c r="F175" s="57">
        <v>0</v>
      </c>
      <c r="G175" s="57">
        <v>0</v>
      </c>
    </row>
    <row r="176" spans="1:12">
      <c r="A176" s="16" t="s">
        <v>252</v>
      </c>
      <c r="B176" s="17" t="s">
        <v>253</v>
      </c>
      <c r="C176" s="57">
        <v>0</v>
      </c>
      <c r="D176" s="57">
        <v>0</v>
      </c>
      <c r="E176" s="57">
        <v>0</v>
      </c>
      <c r="F176" s="57">
        <v>0</v>
      </c>
      <c r="G176" s="57">
        <v>0</v>
      </c>
      <c r="H176" s="5"/>
      <c r="I176" s="5"/>
      <c r="J176" s="5"/>
      <c r="K176" s="5"/>
      <c r="L176" s="5"/>
    </row>
    <row r="177" spans="1:12">
      <c r="A177" s="16" t="s">
        <v>254</v>
      </c>
      <c r="B177" s="17" t="s">
        <v>255</v>
      </c>
      <c r="C177" s="57">
        <v>0</v>
      </c>
      <c r="D177" s="57">
        <v>0</v>
      </c>
      <c r="E177" s="57">
        <v>0</v>
      </c>
      <c r="F177" s="57">
        <v>0</v>
      </c>
      <c r="G177" s="57">
        <v>0</v>
      </c>
      <c r="H177" s="5"/>
      <c r="I177" s="5"/>
      <c r="J177" s="5"/>
      <c r="K177" s="5"/>
      <c r="L177" s="5"/>
    </row>
    <row r="178" spans="1:12" s="5" customFormat="1">
      <c r="A178" s="16" t="s">
        <v>256</v>
      </c>
      <c r="B178" s="17" t="s">
        <v>257</v>
      </c>
      <c r="C178" s="51">
        <v>578</v>
      </c>
      <c r="D178" s="52">
        <v>578</v>
      </c>
      <c r="E178" s="52">
        <v>0</v>
      </c>
      <c r="F178" s="52">
        <v>145</v>
      </c>
      <c r="G178" s="52">
        <v>27</v>
      </c>
    </row>
    <row r="179" spans="1:12">
      <c r="A179" s="16" t="s">
        <v>258</v>
      </c>
      <c r="B179" s="17" t="s">
        <v>259</v>
      </c>
      <c r="C179" s="53">
        <v>276</v>
      </c>
      <c r="D179" s="54">
        <v>138</v>
      </c>
      <c r="E179" s="54">
        <v>138</v>
      </c>
      <c r="F179" s="54">
        <v>112</v>
      </c>
      <c r="G179" s="54">
        <v>381</v>
      </c>
      <c r="H179" s="5"/>
      <c r="I179" s="5"/>
      <c r="J179" s="5"/>
      <c r="K179" s="5"/>
      <c r="L179" s="5"/>
    </row>
    <row r="180" spans="1:12">
      <c r="A180" s="16" t="s">
        <v>260</v>
      </c>
      <c r="B180" s="17" t="s">
        <v>261</v>
      </c>
      <c r="C180" s="53">
        <v>24502</v>
      </c>
      <c r="D180" s="54">
        <v>24431</v>
      </c>
      <c r="E180" s="54">
        <v>72</v>
      </c>
      <c r="F180" s="54">
        <v>6036</v>
      </c>
      <c r="G180" s="54">
        <v>3696</v>
      </c>
      <c r="H180" s="5"/>
      <c r="I180" s="5"/>
      <c r="J180" s="5"/>
      <c r="K180" s="5"/>
      <c r="L180" s="5"/>
    </row>
    <row r="181" spans="1:12" s="5" customFormat="1">
      <c r="A181" s="16" t="s">
        <v>262</v>
      </c>
      <c r="B181" s="17" t="s">
        <v>263</v>
      </c>
      <c r="C181" s="57">
        <v>0</v>
      </c>
      <c r="D181" s="57">
        <v>0</v>
      </c>
      <c r="E181" s="57">
        <v>0</v>
      </c>
      <c r="F181" s="57">
        <v>0</v>
      </c>
      <c r="G181" s="57">
        <v>0</v>
      </c>
    </row>
    <row r="182" spans="1:12" s="5" customFormat="1">
      <c r="A182" s="11" t="s">
        <v>264</v>
      </c>
      <c r="B182" s="15" t="s">
        <v>265</v>
      </c>
      <c r="C182" s="10">
        <f>SUM(C183:C184,C195:C196)</f>
        <v>796370</v>
      </c>
      <c r="D182" s="10">
        <f>SUM(D183:D184,D195:D196)</f>
        <v>733874</v>
      </c>
      <c r="E182" s="10">
        <f>SUM(E183:E184,E195:E196)</f>
        <v>62499</v>
      </c>
      <c r="F182" s="10">
        <f>SUM(F183:F184,F195:F196)</f>
        <v>147761</v>
      </c>
      <c r="G182" s="10">
        <f>SUM(G183:G184,G195:G196)</f>
        <v>27719</v>
      </c>
    </row>
    <row r="183" spans="1:12" s="5" customFormat="1">
      <c r="A183" s="16" t="s">
        <v>266</v>
      </c>
      <c r="B183" s="17" t="s">
        <v>267</v>
      </c>
      <c r="C183" s="49">
        <v>0</v>
      </c>
      <c r="D183" s="49">
        <v>0</v>
      </c>
      <c r="E183" s="49">
        <v>0</v>
      </c>
      <c r="F183" s="49">
        <v>0</v>
      </c>
      <c r="G183" s="49">
        <v>0</v>
      </c>
    </row>
    <row r="184" spans="1:12" s="5" customFormat="1">
      <c r="A184" s="13" t="s">
        <v>268</v>
      </c>
      <c r="B184" s="20" t="s">
        <v>269</v>
      </c>
      <c r="C184" s="67">
        <f>(C185+C187+C193)</f>
        <v>779600</v>
      </c>
      <c r="D184" s="67">
        <f t="shared" ref="D184:F184" si="5">(D185+D187+D193)</f>
        <v>721919</v>
      </c>
      <c r="E184" s="67">
        <f t="shared" si="5"/>
        <v>57684</v>
      </c>
      <c r="F184" s="67">
        <f t="shared" si="5"/>
        <v>140680</v>
      </c>
      <c r="G184" s="67">
        <f>G185+G187+G193</f>
        <v>17955</v>
      </c>
    </row>
    <row r="185" spans="1:12" s="7" customFormat="1" ht="25.5">
      <c r="A185" s="23" t="s">
        <v>534</v>
      </c>
      <c r="B185" s="24" t="s">
        <v>535</v>
      </c>
      <c r="C185" s="59">
        <f>C186</f>
        <v>1924</v>
      </c>
      <c r="D185" s="59">
        <f>D186</f>
        <v>1317</v>
      </c>
      <c r="E185" s="59">
        <f>E186</f>
        <v>608</v>
      </c>
      <c r="F185" s="59">
        <f>F186</f>
        <v>580</v>
      </c>
      <c r="G185" s="59">
        <f>G186</f>
        <v>136</v>
      </c>
      <c r="H185" s="5"/>
      <c r="I185" s="5"/>
      <c r="J185" s="5"/>
      <c r="K185" s="5"/>
      <c r="L185" s="5"/>
    </row>
    <row r="186" spans="1:12">
      <c r="A186" s="16" t="s">
        <v>536</v>
      </c>
      <c r="B186" s="17" t="s">
        <v>537</v>
      </c>
      <c r="C186" s="51">
        <v>1924</v>
      </c>
      <c r="D186" s="52">
        <v>1317</v>
      </c>
      <c r="E186" s="52">
        <v>608</v>
      </c>
      <c r="F186" s="52">
        <v>580</v>
      </c>
      <c r="G186" s="52">
        <v>136</v>
      </c>
      <c r="H186" s="5"/>
      <c r="I186" s="5"/>
      <c r="J186" s="5"/>
      <c r="K186" s="5"/>
      <c r="L186" s="5"/>
    </row>
    <row r="187" spans="1:12" s="7" customFormat="1">
      <c r="A187" s="23" t="s">
        <v>538</v>
      </c>
      <c r="B187" s="24" t="s">
        <v>539</v>
      </c>
      <c r="C187" s="9">
        <f>SUM(C188:C192)</f>
        <v>748717</v>
      </c>
      <c r="D187" s="9">
        <f>SUM(D188:D192)</f>
        <v>693224</v>
      </c>
      <c r="E187" s="9">
        <f>SUM(E188:E192)</f>
        <v>55495</v>
      </c>
      <c r="F187" s="9">
        <f>SUM(F188:F192)</f>
        <v>134881</v>
      </c>
      <c r="G187" s="9">
        <f>SUM(G188:G192)</f>
        <v>17126</v>
      </c>
      <c r="H187" s="5"/>
      <c r="I187" s="5"/>
      <c r="J187" s="5"/>
      <c r="K187" s="5"/>
      <c r="L187" s="5"/>
    </row>
    <row r="188" spans="1:12">
      <c r="A188" s="16" t="s">
        <v>540</v>
      </c>
      <c r="B188" s="17" t="s">
        <v>541</v>
      </c>
      <c r="C188" s="51">
        <v>59322</v>
      </c>
      <c r="D188" s="52">
        <v>49571</v>
      </c>
      <c r="E188" s="52">
        <v>9752</v>
      </c>
      <c r="F188" s="52">
        <v>21247</v>
      </c>
      <c r="G188" s="52">
        <v>3965</v>
      </c>
      <c r="H188" s="5"/>
      <c r="I188" s="5"/>
      <c r="J188" s="5"/>
      <c r="K188" s="5"/>
      <c r="L188" s="5"/>
    </row>
    <row r="189" spans="1:12" s="5" customFormat="1">
      <c r="A189" s="16" t="s">
        <v>542</v>
      </c>
      <c r="B189" s="17" t="s">
        <v>543</v>
      </c>
      <c r="C189" s="53">
        <v>684320</v>
      </c>
      <c r="D189" s="54">
        <v>638770</v>
      </c>
      <c r="E189" s="54">
        <v>45550</v>
      </c>
      <c r="F189" s="54">
        <v>113302</v>
      </c>
      <c r="G189" s="54">
        <v>13055</v>
      </c>
    </row>
    <row r="190" spans="1:12">
      <c r="A190" s="16" t="s">
        <v>544</v>
      </c>
      <c r="B190" s="17" t="s">
        <v>545</v>
      </c>
      <c r="C190" s="53">
        <v>3576</v>
      </c>
      <c r="D190" s="54">
        <v>3437</v>
      </c>
      <c r="E190" s="54">
        <v>140</v>
      </c>
      <c r="F190" s="54">
        <v>231</v>
      </c>
      <c r="G190" s="54">
        <v>79</v>
      </c>
      <c r="H190" s="5"/>
      <c r="I190" s="5"/>
      <c r="J190" s="5"/>
      <c r="K190" s="5"/>
      <c r="L190" s="5"/>
    </row>
    <row r="191" spans="1:12" ht="25.5">
      <c r="A191" s="16" t="s">
        <v>546</v>
      </c>
      <c r="B191" s="17" t="s">
        <v>547</v>
      </c>
      <c r="C191" s="53">
        <v>1499</v>
      </c>
      <c r="D191" s="54">
        <v>1446</v>
      </c>
      <c r="E191" s="54">
        <v>53</v>
      </c>
      <c r="F191" s="54">
        <v>101</v>
      </c>
      <c r="G191" s="54">
        <v>27</v>
      </c>
      <c r="H191" s="5"/>
      <c r="I191" s="5"/>
      <c r="J191" s="5"/>
      <c r="K191" s="5"/>
      <c r="L191" s="5"/>
    </row>
    <row r="192" spans="1:12" s="5" customFormat="1">
      <c r="A192" s="34" t="s">
        <v>552</v>
      </c>
      <c r="B192" s="17" t="s">
        <v>553</v>
      </c>
      <c r="C192" s="61">
        <v>0</v>
      </c>
      <c r="D192" s="61">
        <v>0</v>
      </c>
      <c r="E192" s="61">
        <v>0</v>
      </c>
      <c r="F192" s="61">
        <v>0</v>
      </c>
      <c r="G192" s="61">
        <v>0</v>
      </c>
    </row>
    <row r="193" spans="1:12" s="7" customFormat="1">
      <c r="A193" s="35" t="s">
        <v>548</v>
      </c>
      <c r="B193" s="29" t="s">
        <v>549</v>
      </c>
      <c r="C193" s="9">
        <f>C194</f>
        <v>28959</v>
      </c>
      <c r="D193" s="9">
        <f>D194</f>
        <v>27378</v>
      </c>
      <c r="E193" s="9">
        <f>E194</f>
        <v>1581</v>
      </c>
      <c r="F193" s="9">
        <f>F194</f>
        <v>5219</v>
      </c>
      <c r="G193" s="9">
        <f>G194</f>
        <v>693</v>
      </c>
      <c r="H193" s="5"/>
      <c r="I193" s="5"/>
      <c r="J193" s="5"/>
      <c r="K193" s="5"/>
      <c r="L193" s="5"/>
    </row>
    <row r="194" spans="1:12">
      <c r="A194" s="36" t="s">
        <v>550</v>
      </c>
      <c r="B194" s="17" t="s">
        <v>551</v>
      </c>
      <c r="C194" s="51">
        <v>28959</v>
      </c>
      <c r="D194" s="52">
        <v>27378</v>
      </c>
      <c r="E194" s="52">
        <v>1581</v>
      </c>
      <c r="F194" s="52">
        <v>5219</v>
      </c>
      <c r="G194" s="52">
        <v>693</v>
      </c>
      <c r="H194" s="5"/>
      <c r="I194" s="5"/>
      <c r="J194" s="5"/>
      <c r="K194" s="5"/>
      <c r="L194" s="5"/>
    </row>
    <row r="195" spans="1:12" s="5" customFormat="1">
      <c r="A195" s="16" t="s">
        <v>270</v>
      </c>
      <c r="B195" s="17" t="s">
        <v>271</v>
      </c>
      <c r="C195" s="49">
        <v>0</v>
      </c>
      <c r="D195" s="49">
        <v>0</v>
      </c>
      <c r="E195" s="49">
        <v>0</v>
      </c>
      <c r="F195" s="49">
        <v>0</v>
      </c>
      <c r="G195" s="49">
        <v>0</v>
      </c>
    </row>
    <row r="196" spans="1:12">
      <c r="A196" s="16" t="s">
        <v>273</v>
      </c>
      <c r="B196" s="17" t="s">
        <v>274</v>
      </c>
      <c r="C196" s="51">
        <v>16770</v>
      </c>
      <c r="D196" s="52">
        <v>11955</v>
      </c>
      <c r="E196" s="52">
        <v>4815</v>
      </c>
      <c r="F196" s="52">
        <v>7081</v>
      </c>
      <c r="G196" s="52">
        <v>9764</v>
      </c>
      <c r="H196" s="5"/>
      <c r="I196" s="5"/>
      <c r="J196" s="5"/>
      <c r="K196" s="5"/>
      <c r="L196" s="5"/>
    </row>
    <row r="197" spans="1:12" ht="25.5">
      <c r="A197" s="13" t="s">
        <v>275</v>
      </c>
      <c r="B197" s="12" t="s">
        <v>276</v>
      </c>
      <c r="C197" s="10">
        <f>SUM(C198,C200,C204,C207,C210,C223,C226,C230,C233,C236,C238)</f>
        <v>1488200</v>
      </c>
      <c r="D197" s="10">
        <f t="shared" ref="D197:G197" si="6">SUM(D198,D200,D204,D207,D210,D223,D226,D230,D233,D236,D238)</f>
        <v>1424346</v>
      </c>
      <c r="E197" s="10">
        <f t="shared" si="6"/>
        <v>63862</v>
      </c>
      <c r="F197" s="10">
        <f t="shared" si="6"/>
        <v>226849</v>
      </c>
      <c r="G197" s="10">
        <f t="shared" si="6"/>
        <v>11087314</v>
      </c>
      <c r="H197" s="5"/>
      <c r="I197" s="5"/>
      <c r="J197" s="5"/>
      <c r="K197" s="5"/>
      <c r="L197" s="5"/>
    </row>
    <row r="198" spans="1:12">
      <c r="A198" s="11" t="s">
        <v>277</v>
      </c>
      <c r="B198" s="15" t="s">
        <v>278</v>
      </c>
      <c r="C198" s="10">
        <f>SUM(C199)</f>
        <v>13833</v>
      </c>
      <c r="D198" s="10">
        <f>SUM(D199)</f>
        <v>13091</v>
      </c>
      <c r="E198" s="10">
        <f>SUM(E199)</f>
        <v>742</v>
      </c>
      <c r="F198" s="10">
        <f>SUM(F199)</f>
        <v>5736</v>
      </c>
      <c r="G198" s="10">
        <f>SUM(G199)</f>
        <v>1794</v>
      </c>
      <c r="H198" s="5"/>
      <c r="I198" s="5"/>
      <c r="J198" s="5"/>
      <c r="K198" s="5"/>
      <c r="L198" s="5"/>
    </row>
    <row r="199" spans="1:12">
      <c r="A199" s="16" t="s">
        <v>279</v>
      </c>
      <c r="B199" s="17" t="s">
        <v>6</v>
      </c>
      <c r="C199" s="51">
        <v>13833</v>
      </c>
      <c r="D199" s="52">
        <v>13091</v>
      </c>
      <c r="E199" s="52">
        <v>742</v>
      </c>
      <c r="F199" s="52">
        <v>5736</v>
      </c>
      <c r="G199" s="52">
        <v>1794</v>
      </c>
      <c r="H199" s="5"/>
      <c r="I199" s="5"/>
      <c r="J199" s="5"/>
      <c r="K199" s="5"/>
      <c r="L199" s="5"/>
    </row>
    <row r="200" spans="1:12" s="5" customFormat="1">
      <c r="A200" s="11" t="s">
        <v>280</v>
      </c>
      <c r="B200" s="15" t="s">
        <v>281</v>
      </c>
      <c r="C200" s="10">
        <f>SUM(C201:C202)</f>
        <v>12074</v>
      </c>
      <c r="D200" s="10">
        <f>SUM(D201:D202)</f>
        <v>12007</v>
      </c>
      <c r="E200" s="10">
        <f>SUM(E201:E202)</f>
        <v>68</v>
      </c>
      <c r="F200" s="10">
        <f>SUM(F201:F202)</f>
        <v>223</v>
      </c>
      <c r="G200" s="10">
        <f>SUM(G201:G202)</f>
        <v>1282</v>
      </c>
    </row>
    <row r="201" spans="1:12">
      <c r="A201" s="16" t="s">
        <v>566</v>
      </c>
      <c r="B201" s="17" t="s">
        <v>567</v>
      </c>
      <c r="C201" s="51">
        <v>553</v>
      </c>
      <c r="D201" s="52">
        <v>553</v>
      </c>
      <c r="E201" s="52">
        <v>0</v>
      </c>
      <c r="F201" s="52">
        <v>61</v>
      </c>
      <c r="G201" s="52">
        <v>2</v>
      </c>
      <c r="H201" s="5"/>
      <c r="I201" s="5"/>
      <c r="J201" s="5"/>
      <c r="K201" s="5"/>
      <c r="L201" s="5"/>
    </row>
    <row r="202" spans="1:12" s="5" customFormat="1">
      <c r="A202" s="13" t="s">
        <v>282</v>
      </c>
      <c r="B202" s="20" t="s">
        <v>7</v>
      </c>
      <c r="C202" s="2">
        <f t="shared" ref="C202:G202" si="7">C203</f>
        <v>11521</v>
      </c>
      <c r="D202" s="2">
        <f t="shared" si="7"/>
        <v>11454</v>
      </c>
      <c r="E202" s="2">
        <f t="shared" si="7"/>
        <v>68</v>
      </c>
      <c r="F202" s="2">
        <f t="shared" si="7"/>
        <v>162</v>
      </c>
      <c r="G202" s="2">
        <f t="shared" si="7"/>
        <v>1280</v>
      </c>
    </row>
    <row r="203" spans="1:12">
      <c r="A203" s="16" t="s">
        <v>563</v>
      </c>
      <c r="B203" s="17" t="s">
        <v>564</v>
      </c>
      <c r="C203" s="51">
        <v>11521</v>
      </c>
      <c r="D203" s="52">
        <v>11454</v>
      </c>
      <c r="E203" s="52">
        <v>68</v>
      </c>
      <c r="F203" s="52">
        <v>162</v>
      </c>
      <c r="G203" s="52">
        <v>1280</v>
      </c>
      <c r="H203" s="5"/>
      <c r="I203" s="5"/>
      <c r="J203" s="5"/>
      <c r="K203" s="5"/>
      <c r="L203" s="5"/>
    </row>
    <row r="204" spans="1:12" s="5" customFormat="1">
      <c r="A204" s="11" t="s">
        <v>283</v>
      </c>
      <c r="B204" s="15" t="s">
        <v>284</v>
      </c>
      <c r="C204" s="10">
        <f>SUM(C205:C206)</f>
        <v>19435</v>
      </c>
      <c r="D204" s="10">
        <f>SUM(D205:D206)</f>
        <v>18723</v>
      </c>
      <c r="E204" s="10">
        <f>SUM(E205:E206)</f>
        <v>712</v>
      </c>
      <c r="F204" s="10">
        <f>SUM(F205:F206)</f>
        <v>3953</v>
      </c>
      <c r="G204" s="10">
        <f>SUM(G205:G206)</f>
        <v>1660</v>
      </c>
    </row>
    <row r="205" spans="1:12" ht="25.5">
      <c r="A205" s="16" t="s">
        <v>285</v>
      </c>
      <c r="B205" s="17" t="s">
        <v>286</v>
      </c>
      <c r="C205" s="51">
        <v>12432</v>
      </c>
      <c r="D205" s="52">
        <v>11892</v>
      </c>
      <c r="E205" s="52">
        <v>540</v>
      </c>
      <c r="F205" s="52">
        <v>2416</v>
      </c>
      <c r="G205" s="52">
        <v>640</v>
      </c>
      <c r="H205" s="5"/>
      <c r="I205" s="5"/>
      <c r="J205" s="5"/>
      <c r="K205" s="5"/>
      <c r="L205" s="5"/>
    </row>
    <row r="206" spans="1:12" s="5" customFormat="1">
      <c r="A206" s="16" t="s">
        <v>287</v>
      </c>
      <c r="B206" s="17" t="s">
        <v>288</v>
      </c>
      <c r="C206" s="53">
        <v>7003</v>
      </c>
      <c r="D206" s="54">
        <v>6831</v>
      </c>
      <c r="E206" s="54">
        <v>172</v>
      </c>
      <c r="F206" s="54">
        <v>1537</v>
      </c>
      <c r="G206" s="54">
        <v>1020</v>
      </c>
    </row>
    <row r="207" spans="1:12" s="5" customFormat="1">
      <c r="A207" s="11" t="s">
        <v>289</v>
      </c>
      <c r="B207" s="15" t="s">
        <v>290</v>
      </c>
      <c r="C207" s="10">
        <f>SUM(C208:C209)</f>
        <v>14867</v>
      </c>
      <c r="D207" s="10">
        <f>SUM(D208:D209)</f>
        <v>14849</v>
      </c>
      <c r="E207" s="10">
        <f>SUM(E208:E209)</f>
        <v>20</v>
      </c>
      <c r="F207" s="10">
        <f>SUM(F208:F209)</f>
        <v>281</v>
      </c>
      <c r="G207" s="10">
        <f>SUM(G208:G209)</f>
        <v>820</v>
      </c>
    </row>
    <row r="208" spans="1:12" s="5" customFormat="1">
      <c r="A208" s="16" t="s">
        <v>291</v>
      </c>
      <c r="B208" s="17" t="s">
        <v>292</v>
      </c>
      <c r="C208" s="51">
        <v>14108</v>
      </c>
      <c r="D208" s="52">
        <v>14092</v>
      </c>
      <c r="E208" s="52">
        <v>17</v>
      </c>
      <c r="F208" s="52">
        <v>269</v>
      </c>
      <c r="G208" s="52">
        <v>371</v>
      </c>
    </row>
    <row r="209" spans="1:12" s="5" customFormat="1">
      <c r="A209" s="16" t="s">
        <v>293</v>
      </c>
      <c r="B209" s="17" t="s">
        <v>294</v>
      </c>
      <c r="C209" s="53">
        <v>759</v>
      </c>
      <c r="D209" s="54">
        <v>757</v>
      </c>
      <c r="E209" s="54">
        <v>3</v>
      </c>
      <c r="F209" s="54">
        <v>12</v>
      </c>
      <c r="G209" s="54">
        <v>449</v>
      </c>
    </row>
    <row r="210" spans="1:12" s="5" customFormat="1">
      <c r="A210" s="11" t="s">
        <v>295</v>
      </c>
      <c r="B210" s="15" t="s">
        <v>296</v>
      </c>
      <c r="C210" s="10">
        <f>SUM(C211:C215,C218:C222)</f>
        <v>412516</v>
      </c>
      <c r="D210" s="10">
        <f>SUM(D211:D215,D218:D222)</f>
        <v>410711</v>
      </c>
      <c r="E210" s="10">
        <f>SUM(E211:E215,E218:E222)</f>
        <v>1808</v>
      </c>
      <c r="F210" s="10">
        <f>SUM(F211:F215,F218:F222)</f>
        <v>9002</v>
      </c>
      <c r="G210" s="10">
        <f>SUM(G211:G215,G218:G222)</f>
        <v>603206</v>
      </c>
    </row>
    <row r="211" spans="1:12" s="5" customFormat="1">
      <c r="A211" s="16" t="s">
        <v>297</v>
      </c>
      <c r="B211" s="17" t="s">
        <v>298</v>
      </c>
      <c r="C211" s="57">
        <v>46207</v>
      </c>
      <c r="D211" s="57">
        <v>46079</v>
      </c>
      <c r="E211" s="57">
        <v>128</v>
      </c>
      <c r="F211" s="57">
        <v>797</v>
      </c>
      <c r="G211" s="57">
        <v>91310</v>
      </c>
    </row>
    <row r="212" spans="1:12" s="5" customFormat="1">
      <c r="A212" s="16" t="s">
        <v>299</v>
      </c>
      <c r="B212" s="17" t="s">
        <v>300</v>
      </c>
      <c r="C212" s="57">
        <v>6986</v>
      </c>
      <c r="D212" s="57">
        <v>6955</v>
      </c>
      <c r="E212" s="57">
        <v>32</v>
      </c>
      <c r="F212" s="57">
        <v>102</v>
      </c>
      <c r="G212" s="57">
        <v>24860</v>
      </c>
    </row>
    <row r="213" spans="1:12" ht="25.5">
      <c r="A213" s="16" t="s">
        <v>301</v>
      </c>
      <c r="B213" s="17" t="s">
        <v>302</v>
      </c>
      <c r="C213" s="65">
        <v>24913</v>
      </c>
      <c r="D213" s="66">
        <v>24820</v>
      </c>
      <c r="E213" s="66">
        <v>93</v>
      </c>
      <c r="F213" s="66">
        <v>420</v>
      </c>
      <c r="G213" s="66">
        <v>34530</v>
      </c>
      <c r="H213" s="5"/>
      <c r="I213" s="5"/>
      <c r="J213" s="5"/>
      <c r="K213" s="5"/>
      <c r="L213" s="5"/>
    </row>
    <row r="214" spans="1:12" ht="25.5">
      <c r="A214" s="16" t="s">
        <v>303</v>
      </c>
      <c r="B214" s="17" t="s">
        <v>304</v>
      </c>
      <c r="C214" s="68">
        <v>10834</v>
      </c>
      <c r="D214" s="69">
        <v>10790</v>
      </c>
      <c r="E214" s="69">
        <v>44</v>
      </c>
      <c r="F214" s="69">
        <v>176</v>
      </c>
      <c r="G214" s="69">
        <v>18050</v>
      </c>
      <c r="H214" s="5"/>
      <c r="I214" s="5"/>
      <c r="J214" s="5"/>
      <c r="K214" s="5"/>
      <c r="L214" s="5"/>
    </row>
    <row r="215" spans="1:12" s="5" customFormat="1">
      <c r="A215" s="13" t="s">
        <v>305</v>
      </c>
      <c r="B215" s="20" t="s">
        <v>306</v>
      </c>
      <c r="C215" s="25">
        <f>SUM(C216:C217)</f>
        <v>20924</v>
      </c>
      <c r="D215" s="25">
        <f>SUM(D216:D217)</f>
        <v>20099</v>
      </c>
      <c r="E215" s="25">
        <f>SUM(E216:E217)</f>
        <v>825</v>
      </c>
      <c r="F215" s="25">
        <f>SUM(F216:F217)</f>
        <v>2014</v>
      </c>
      <c r="G215" s="25">
        <f>SUM(G216:G217)</f>
        <v>22460</v>
      </c>
    </row>
    <row r="216" spans="1:12" s="8" customFormat="1">
      <c r="A216" s="28" t="s">
        <v>554</v>
      </c>
      <c r="B216" s="29" t="s">
        <v>555</v>
      </c>
      <c r="C216" s="62">
        <v>17660</v>
      </c>
      <c r="D216" s="62">
        <v>17598</v>
      </c>
      <c r="E216" s="62">
        <v>62</v>
      </c>
      <c r="F216" s="62">
        <v>288</v>
      </c>
      <c r="G216" s="62">
        <v>20445</v>
      </c>
      <c r="H216" s="5"/>
      <c r="I216" s="5"/>
      <c r="J216" s="5"/>
      <c r="K216" s="5"/>
      <c r="L216" s="5"/>
    </row>
    <row r="217" spans="1:12" s="8" customFormat="1">
      <c r="A217" s="28" t="s">
        <v>556</v>
      </c>
      <c r="B217" s="29" t="s">
        <v>557</v>
      </c>
      <c r="C217" s="61">
        <v>3264</v>
      </c>
      <c r="D217" s="61">
        <v>2501</v>
      </c>
      <c r="E217" s="61">
        <v>763</v>
      </c>
      <c r="F217" s="61">
        <v>1726</v>
      </c>
      <c r="G217" s="61">
        <v>2015</v>
      </c>
      <c r="H217" s="5"/>
      <c r="I217" s="5"/>
      <c r="J217" s="5"/>
      <c r="K217" s="5"/>
      <c r="L217" s="5"/>
    </row>
    <row r="218" spans="1:12">
      <c r="A218" s="16" t="s">
        <v>307</v>
      </c>
      <c r="B218" s="17" t="s">
        <v>308</v>
      </c>
      <c r="C218" s="51">
        <v>521</v>
      </c>
      <c r="D218" s="52">
        <v>520</v>
      </c>
      <c r="E218" s="52">
        <v>1</v>
      </c>
      <c r="F218" s="52">
        <v>10</v>
      </c>
      <c r="G218" s="52">
        <v>689</v>
      </c>
      <c r="H218" s="5"/>
      <c r="I218" s="5"/>
      <c r="J218" s="5"/>
      <c r="K218" s="5"/>
      <c r="L218" s="5"/>
    </row>
    <row r="219" spans="1:12" s="5" customFormat="1">
      <c r="A219" s="16" t="s">
        <v>309</v>
      </c>
      <c r="B219" s="17" t="s">
        <v>310</v>
      </c>
      <c r="C219" s="53">
        <v>814</v>
      </c>
      <c r="D219" s="54">
        <v>813</v>
      </c>
      <c r="E219" s="54">
        <v>2</v>
      </c>
      <c r="F219" s="54">
        <v>15</v>
      </c>
      <c r="G219" s="54">
        <v>1710</v>
      </c>
    </row>
    <row r="220" spans="1:12">
      <c r="A220" s="16" t="s">
        <v>457</v>
      </c>
      <c r="B220" s="17" t="s">
        <v>458</v>
      </c>
      <c r="C220" s="57">
        <v>0</v>
      </c>
      <c r="D220" s="57">
        <v>0</v>
      </c>
      <c r="E220" s="57">
        <v>0</v>
      </c>
      <c r="F220" s="57">
        <v>0</v>
      </c>
      <c r="G220" s="57">
        <v>0</v>
      </c>
      <c r="H220" s="5"/>
      <c r="I220" s="5"/>
      <c r="J220" s="5"/>
      <c r="K220" s="5"/>
      <c r="L220" s="5"/>
    </row>
    <row r="221" spans="1:12">
      <c r="A221" s="16" t="s">
        <v>311</v>
      </c>
      <c r="B221" s="17" t="s">
        <v>312</v>
      </c>
      <c r="C221" s="57">
        <v>276912</v>
      </c>
      <c r="D221" s="57">
        <v>276318</v>
      </c>
      <c r="E221" s="57">
        <v>594</v>
      </c>
      <c r="F221" s="57">
        <v>5052</v>
      </c>
      <c r="G221" s="57">
        <v>367722</v>
      </c>
      <c r="H221" s="5"/>
      <c r="I221" s="5"/>
      <c r="J221" s="5"/>
      <c r="K221" s="5"/>
      <c r="L221" s="5"/>
    </row>
    <row r="222" spans="1:12" s="5" customFormat="1">
      <c r="A222" s="16" t="s">
        <v>313</v>
      </c>
      <c r="B222" s="17" t="s">
        <v>314</v>
      </c>
      <c r="C222" s="57">
        <v>24405</v>
      </c>
      <c r="D222" s="57">
        <v>24317</v>
      </c>
      <c r="E222" s="57">
        <v>89</v>
      </c>
      <c r="F222" s="57">
        <v>416</v>
      </c>
      <c r="G222" s="57">
        <v>41875</v>
      </c>
    </row>
    <row r="223" spans="1:12" s="5" customFormat="1">
      <c r="A223" s="11" t="s">
        <v>315</v>
      </c>
      <c r="B223" s="15" t="s">
        <v>316</v>
      </c>
      <c r="C223" s="10">
        <f>SUM(C224:C225)</f>
        <v>0</v>
      </c>
      <c r="D223" s="10">
        <f>SUM(D224:D225)</f>
        <v>0</v>
      </c>
      <c r="E223" s="10">
        <f>SUM(E224:E225)</f>
        <v>0</v>
      </c>
      <c r="F223" s="10">
        <f>SUM(F224:F225)</f>
        <v>0</v>
      </c>
      <c r="G223" s="10">
        <f>SUM(G224:G225)</f>
        <v>0</v>
      </c>
    </row>
    <row r="224" spans="1:12">
      <c r="A224" s="16" t="s">
        <v>317</v>
      </c>
      <c r="B224" s="17" t="s">
        <v>318</v>
      </c>
      <c r="C224" s="57">
        <v>0</v>
      </c>
      <c r="D224" s="57">
        <v>0</v>
      </c>
      <c r="E224" s="57">
        <v>0</v>
      </c>
      <c r="F224" s="57">
        <v>0</v>
      </c>
      <c r="G224" s="57">
        <v>0</v>
      </c>
      <c r="H224" s="5"/>
      <c r="I224" s="5"/>
      <c r="J224" s="5"/>
      <c r="K224" s="5"/>
      <c r="L224" s="5"/>
    </row>
    <row r="225" spans="1:12">
      <c r="A225" s="16" t="s">
        <v>319</v>
      </c>
      <c r="B225" s="17" t="s">
        <v>320</v>
      </c>
      <c r="C225" s="57">
        <v>0</v>
      </c>
      <c r="D225" s="57">
        <v>0</v>
      </c>
      <c r="E225" s="57">
        <v>0</v>
      </c>
      <c r="F225" s="57">
        <v>0</v>
      </c>
      <c r="G225" s="57">
        <v>0</v>
      </c>
      <c r="H225" s="5"/>
      <c r="I225" s="5"/>
      <c r="J225" s="5"/>
      <c r="K225" s="5"/>
      <c r="L225" s="5"/>
    </row>
    <row r="226" spans="1:12" s="5" customFormat="1">
      <c r="A226" s="11" t="s">
        <v>321</v>
      </c>
      <c r="B226" s="15" t="s">
        <v>322</v>
      </c>
      <c r="C226" s="10">
        <f>SUM(C227:C229)</f>
        <v>71079</v>
      </c>
      <c r="D226" s="10">
        <f>SUM(D227:D229)</f>
        <v>63108</v>
      </c>
      <c r="E226" s="10">
        <f>SUM(E227:E229)</f>
        <v>7971</v>
      </c>
      <c r="F226" s="10">
        <f>SUM(F227:F229)</f>
        <v>7989</v>
      </c>
      <c r="G226" s="10">
        <f>SUM(G227:G229)</f>
        <v>210205</v>
      </c>
    </row>
    <row r="227" spans="1:12">
      <c r="A227" s="16" t="s">
        <v>323</v>
      </c>
      <c r="B227" s="17" t="s">
        <v>324</v>
      </c>
      <c r="C227" s="57">
        <v>10699</v>
      </c>
      <c r="D227" s="57">
        <v>10432</v>
      </c>
      <c r="E227" s="57">
        <v>267</v>
      </c>
      <c r="F227" s="57">
        <v>3772</v>
      </c>
      <c r="G227" s="57">
        <v>7765</v>
      </c>
      <c r="H227" s="5"/>
      <c r="I227" s="5"/>
      <c r="J227" s="5"/>
      <c r="K227" s="5"/>
      <c r="L227" s="5"/>
    </row>
    <row r="228" spans="1:12">
      <c r="A228" s="16" t="s">
        <v>325</v>
      </c>
      <c r="B228" s="17" t="s">
        <v>326</v>
      </c>
      <c r="C228" s="57">
        <v>53598</v>
      </c>
      <c r="D228" s="57">
        <v>46745</v>
      </c>
      <c r="E228" s="57">
        <v>6853</v>
      </c>
      <c r="F228" s="57">
        <v>3904</v>
      </c>
      <c r="G228" s="57">
        <v>195399</v>
      </c>
      <c r="H228" s="5"/>
      <c r="I228" s="5"/>
      <c r="J228" s="5"/>
      <c r="K228" s="5"/>
      <c r="L228" s="5"/>
    </row>
    <row r="229" spans="1:12" s="5" customFormat="1">
      <c r="A229" s="16" t="s">
        <v>327</v>
      </c>
      <c r="B229" s="17" t="s">
        <v>328</v>
      </c>
      <c r="C229" s="57">
        <v>6782</v>
      </c>
      <c r="D229" s="57">
        <v>5931</v>
      </c>
      <c r="E229" s="57">
        <v>851</v>
      </c>
      <c r="F229" s="57">
        <v>313</v>
      </c>
      <c r="G229" s="57">
        <v>7041</v>
      </c>
    </row>
    <row r="230" spans="1:12" s="5" customFormat="1">
      <c r="A230" s="11" t="s">
        <v>329</v>
      </c>
      <c r="B230" s="15" t="s">
        <v>330</v>
      </c>
      <c r="C230" s="10">
        <f>SUM(C231:C232)</f>
        <v>10703</v>
      </c>
      <c r="D230" s="10">
        <f>SUM(D231:D232)</f>
        <v>9993</v>
      </c>
      <c r="E230" s="10">
        <f>SUM(E231:E232)</f>
        <v>710</v>
      </c>
      <c r="F230" s="10">
        <f>SUM(F231:F232)</f>
        <v>2533</v>
      </c>
      <c r="G230" s="10">
        <f>SUM(G231:G232)</f>
        <v>67580</v>
      </c>
    </row>
    <row r="231" spans="1:12" s="5" customFormat="1">
      <c r="A231" s="16" t="s">
        <v>331</v>
      </c>
      <c r="B231" s="17" t="s">
        <v>332</v>
      </c>
      <c r="C231" s="51">
        <v>10432</v>
      </c>
      <c r="D231" s="52">
        <v>9754</v>
      </c>
      <c r="E231" s="52">
        <v>678</v>
      </c>
      <c r="F231" s="52">
        <v>2508</v>
      </c>
      <c r="G231" s="52">
        <v>67363</v>
      </c>
    </row>
    <row r="232" spans="1:12">
      <c r="A232" s="16" t="s">
        <v>333</v>
      </c>
      <c r="B232" s="17" t="s">
        <v>334</v>
      </c>
      <c r="C232" s="53">
        <v>271</v>
      </c>
      <c r="D232" s="54">
        <v>239</v>
      </c>
      <c r="E232" s="54">
        <v>32</v>
      </c>
      <c r="F232" s="54">
        <v>25</v>
      </c>
      <c r="G232" s="54">
        <v>217</v>
      </c>
      <c r="H232" s="5"/>
      <c r="I232" s="5"/>
      <c r="J232" s="5"/>
      <c r="K232" s="5"/>
      <c r="L232" s="5"/>
    </row>
    <row r="233" spans="1:12" s="5" customFormat="1" ht="25.5">
      <c r="A233" s="11" t="s">
        <v>335</v>
      </c>
      <c r="B233" s="15" t="s">
        <v>336</v>
      </c>
      <c r="C233" s="37">
        <f>SUM(C234:C235)</f>
        <v>930487</v>
      </c>
      <c r="D233" s="37">
        <f>SUM(D234:D235)</f>
        <v>878773</v>
      </c>
      <c r="E233" s="37">
        <f>SUM(E234:E235)</f>
        <v>51715</v>
      </c>
      <c r="F233" s="37">
        <f>SUM(F234:F235)</f>
        <v>196317</v>
      </c>
      <c r="G233" s="37">
        <f>SUM(G234:G235)</f>
        <v>10200490</v>
      </c>
    </row>
    <row r="234" spans="1:12" ht="25.5">
      <c r="A234" s="16" t="s">
        <v>337</v>
      </c>
      <c r="B234" s="38" t="s">
        <v>338</v>
      </c>
      <c r="C234" s="57">
        <v>930473</v>
      </c>
      <c r="D234" s="57">
        <v>878764</v>
      </c>
      <c r="E234" s="57">
        <v>51710</v>
      </c>
      <c r="F234" s="57">
        <v>196314</v>
      </c>
      <c r="G234" s="57">
        <v>10200382</v>
      </c>
      <c r="H234" s="5"/>
      <c r="I234" s="5"/>
      <c r="J234" s="5"/>
      <c r="K234" s="5"/>
      <c r="L234" s="5"/>
    </row>
    <row r="235" spans="1:12" ht="25.5">
      <c r="A235" s="16" t="s">
        <v>339</v>
      </c>
      <c r="B235" s="38" t="s">
        <v>340</v>
      </c>
      <c r="C235" s="57">
        <v>14</v>
      </c>
      <c r="D235" s="57">
        <v>9</v>
      </c>
      <c r="E235" s="57">
        <v>5</v>
      </c>
      <c r="F235" s="57">
        <v>3</v>
      </c>
      <c r="G235" s="57">
        <v>108</v>
      </c>
      <c r="H235" s="5"/>
      <c r="I235" s="5"/>
      <c r="J235" s="5"/>
      <c r="K235" s="5"/>
      <c r="L235" s="5"/>
    </row>
    <row r="236" spans="1:12" s="5" customFormat="1">
      <c r="A236" s="39" t="s">
        <v>576</v>
      </c>
      <c r="B236" s="12" t="s">
        <v>574</v>
      </c>
      <c r="C236" s="10">
        <f>C237</f>
        <v>0</v>
      </c>
      <c r="D236" s="10">
        <f t="shared" ref="D236:G236" si="8">D237</f>
        <v>0</v>
      </c>
      <c r="E236" s="10">
        <f t="shared" si="8"/>
        <v>0</v>
      </c>
      <c r="F236" s="10">
        <f t="shared" si="8"/>
        <v>0</v>
      </c>
      <c r="G236" s="10">
        <f t="shared" si="8"/>
        <v>0</v>
      </c>
    </row>
    <row r="237" spans="1:12" s="5" customFormat="1">
      <c r="A237" s="19" t="s">
        <v>575</v>
      </c>
      <c r="B237" s="38" t="s">
        <v>574</v>
      </c>
      <c r="C237" s="51">
        <v>0</v>
      </c>
      <c r="D237" s="52">
        <v>0</v>
      </c>
      <c r="E237" s="52">
        <v>0</v>
      </c>
      <c r="F237" s="52">
        <v>0</v>
      </c>
      <c r="G237" s="52">
        <v>0</v>
      </c>
    </row>
    <row r="238" spans="1:12" s="5" customFormat="1" ht="25.5">
      <c r="A238" s="13" t="s">
        <v>341</v>
      </c>
      <c r="B238" s="12" t="s">
        <v>342</v>
      </c>
      <c r="C238" s="37">
        <f>C239</f>
        <v>3206</v>
      </c>
      <c r="D238" s="37">
        <f>D239</f>
        <v>3091</v>
      </c>
      <c r="E238" s="37">
        <f>E239</f>
        <v>116</v>
      </c>
      <c r="F238" s="37">
        <f>F239</f>
        <v>815</v>
      </c>
      <c r="G238" s="37">
        <f>G239</f>
        <v>277</v>
      </c>
    </row>
    <row r="239" spans="1:12">
      <c r="A239" s="16" t="s">
        <v>343</v>
      </c>
      <c r="B239" s="17" t="s">
        <v>5</v>
      </c>
      <c r="C239" s="51">
        <v>3206</v>
      </c>
      <c r="D239" s="52">
        <v>3091</v>
      </c>
      <c r="E239" s="52">
        <v>116</v>
      </c>
      <c r="F239" s="52">
        <v>815</v>
      </c>
      <c r="G239" s="52">
        <v>277</v>
      </c>
      <c r="H239" s="5"/>
      <c r="I239" s="5"/>
      <c r="J239" s="5"/>
      <c r="K239" s="5"/>
      <c r="L239" s="5"/>
    </row>
    <row r="240" spans="1:12" s="5" customFormat="1">
      <c r="A240" s="13" t="s">
        <v>22</v>
      </c>
      <c r="B240" s="12" t="s">
        <v>344</v>
      </c>
      <c r="C240" s="37">
        <f>C241+C246+C249+C252+C260+C257+C262</f>
        <v>362014</v>
      </c>
      <c r="D240" s="37">
        <f>D241+D246+D249+D252+D260+D257+D262</f>
        <v>328572</v>
      </c>
      <c r="E240" s="37">
        <f>E241+E246+E249+E252+E260+E257+E262</f>
        <v>33443</v>
      </c>
      <c r="F240" s="37">
        <f>F241+F246+F249+F252+F260+F257+F262</f>
        <v>50634</v>
      </c>
      <c r="G240" s="37">
        <f>G241+G246+G249+G252+G260+G257+G262</f>
        <v>11390</v>
      </c>
    </row>
    <row r="241" spans="1:12" s="5" customFormat="1" ht="25.5">
      <c r="A241" s="11" t="s">
        <v>345</v>
      </c>
      <c r="B241" s="15" t="s">
        <v>346</v>
      </c>
      <c r="C241" s="37">
        <f>SUM(C242:C245)</f>
        <v>10700</v>
      </c>
      <c r="D241" s="37">
        <f>SUM(D242:D245)</f>
        <v>10508</v>
      </c>
      <c r="E241" s="37">
        <f>SUM(E242:E245)</f>
        <v>192</v>
      </c>
      <c r="F241" s="37">
        <f>SUM(F242:F245)</f>
        <v>2463</v>
      </c>
      <c r="G241" s="37">
        <f>SUM(G242:G245)</f>
        <v>5684</v>
      </c>
    </row>
    <row r="242" spans="1:12">
      <c r="A242" s="16" t="s">
        <v>347</v>
      </c>
      <c r="B242" s="38" t="s">
        <v>4</v>
      </c>
      <c r="C242" s="51">
        <v>1905</v>
      </c>
      <c r="D242" s="52">
        <v>1829</v>
      </c>
      <c r="E242" s="52">
        <v>76</v>
      </c>
      <c r="F242" s="52">
        <v>410</v>
      </c>
      <c r="G242" s="52">
        <v>1153</v>
      </c>
      <c r="H242" s="5"/>
      <c r="I242" s="5"/>
      <c r="J242" s="5"/>
      <c r="K242" s="5"/>
      <c r="L242" s="5"/>
    </row>
    <row r="243" spans="1:12">
      <c r="A243" s="16" t="s">
        <v>348</v>
      </c>
      <c r="B243" s="38" t="s">
        <v>349</v>
      </c>
      <c r="C243" s="53">
        <v>7420</v>
      </c>
      <c r="D243" s="54">
        <v>7340</v>
      </c>
      <c r="E243" s="54">
        <v>80</v>
      </c>
      <c r="F243" s="54">
        <v>1755</v>
      </c>
      <c r="G243" s="54">
        <v>4012</v>
      </c>
      <c r="H243" s="5"/>
      <c r="I243" s="5"/>
      <c r="J243" s="5"/>
      <c r="K243" s="5"/>
      <c r="L243" s="5"/>
    </row>
    <row r="244" spans="1:12">
      <c r="A244" s="16" t="s">
        <v>350</v>
      </c>
      <c r="B244" s="38" t="s">
        <v>351</v>
      </c>
      <c r="C244" s="53">
        <v>716</v>
      </c>
      <c r="D244" s="54">
        <v>707</v>
      </c>
      <c r="E244" s="54">
        <v>9</v>
      </c>
      <c r="F244" s="54">
        <v>167</v>
      </c>
      <c r="G244" s="54">
        <v>209</v>
      </c>
      <c r="H244" s="5"/>
      <c r="I244" s="5"/>
      <c r="J244" s="5"/>
      <c r="K244" s="5"/>
      <c r="L244" s="5"/>
    </row>
    <row r="245" spans="1:12" ht="25.5">
      <c r="A245" s="16" t="s">
        <v>352</v>
      </c>
      <c r="B245" s="38" t="s">
        <v>353</v>
      </c>
      <c r="C245" s="53">
        <v>659</v>
      </c>
      <c r="D245" s="54">
        <v>632</v>
      </c>
      <c r="E245" s="54">
        <v>27</v>
      </c>
      <c r="F245" s="54">
        <v>131</v>
      </c>
      <c r="G245" s="54">
        <v>310</v>
      </c>
      <c r="H245" s="5"/>
      <c r="I245" s="5"/>
      <c r="J245" s="5"/>
      <c r="K245" s="5"/>
      <c r="L245" s="5"/>
    </row>
    <row r="246" spans="1:12" s="5" customFormat="1" ht="25.5">
      <c r="A246" s="11" t="s">
        <v>354</v>
      </c>
      <c r="B246" s="15" t="s">
        <v>355</v>
      </c>
      <c r="C246" s="37">
        <f>SUM(C247:C248)</f>
        <v>31725</v>
      </c>
      <c r="D246" s="37">
        <f>SUM(D247:D248)</f>
        <v>30739</v>
      </c>
      <c r="E246" s="37">
        <f>SUM(E247:E248)</f>
        <v>987</v>
      </c>
      <c r="F246" s="37">
        <f>SUM(F247:F248)</f>
        <v>6723</v>
      </c>
      <c r="G246" s="37">
        <f>SUM(G247:G248)</f>
        <v>3073</v>
      </c>
    </row>
    <row r="247" spans="1:12">
      <c r="A247" s="16" t="s">
        <v>356</v>
      </c>
      <c r="B247" s="38" t="s">
        <v>357</v>
      </c>
      <c r="C247" s="51">
        <v>14425</v>
      </c>
      <c r="D247" s="52">
        <v>14084</v>
      </c>
      <c r="E247" s="52">
        <v>341</v>
      </c>
      <c r="F247" s="52">
        <v>3201</v>
      </c>
      <c r="G247" s="52">
        <v>1951</v>
      </c>
      <c r="H247" s="5"/>
      <c r="I247" s="5"/>
      <c r="J247" s="5"/>
      <c r="K247" s="5"/>
      <c r="L247" s="5"/>
    </row>
    <row r="248" spans="1:12">
      <c r="A248" s="16" t="s">
        <v>358</v>
      </c>
      <c r="B248" s="38" t="s">
        <v>359</v>
      </c>
      <c r="C248" s="53">
        <v>17300</v>
      </c>
      <c r="D248" s="54">
        <v>16655</v>
      </c>
      <c r="E248" s="54">
        <v>646</v>
      </c>
      <c r="F248" s="54">
        <v>3522</v>
      </c>
      <c r="G248" s="54">
        <v>1122</v>
      </c>
      <c r="H248" s="5"/>
      <c r="I248" s="5"/>
      <c r="J248" s="5"/>
      <c r="K248" s="5"/>
      <c r="L248" s="5"/>
    </row>
    <row r="249" spans="1:12" s="5" customFormat="1">
      <c r="A249" s="11" t="s">
        <v>360</v>
      </c>
      <c r="B249" s="15" t="s">
        <v>361</v>
      </c>
      <c r="C249" s="37">
        <f>SUM(C250:C251)</f>
        <v>130656</v>
      </c>
      <c r="D249" s="37">
        <f>SUM(D250:D251)</f>
        <v>118213</v>
      </c>
      <c r="E249" s="37">
        <f>SUM(E250:E251)</f>
        <v>12444</v>
      </c>
      <c r="F249" s="37">
        <f>SUM(F250:F251)</f>
        <v>17000</v>
      </c>
      <c r="G249" s="37">
        <f>SUM(G250:G251)</f>
        <v>337</v>
      </c>
    </row>
    <row r="250" spans="1:12">
      <c r="A250" s="16" t="s">
        <v>362</v>
      </c>
      <c r="B250" s="38" t="s">
        <v>363</v>
      </c>
      <c r="C250" s="51">
        <v>10428</v>
      </c>
      <c r="D250" s="52">
        <v>9464</v>
      </c>
      <c r="E250" s="52">
        <v>964</v>
      </c>
      <c r="F250" s="52">
        <v>1402</v>
      </c>
      <c r="G250" s="52">
        <v>27</v>
      </c>
      <c r="H250" s="5"/>
      <c r="I250" s="5"/>
      <c r="J250" s="5"/>
      <c r="K250" s="5"/>
      <c r="L250" s="5"/>
    </row>
    <row r="251" spans="1:12">
      <c r="A251" s="19" t="s">
        <v>446</v>
      </c>
      <c r="B251" s="38" t="s">
        <v>447</v>
      </c>
      <c r="C251" s="53">
        <v>120228</v>
      </c>
      <c r="D251" s="54">
        <v>108749</v>
      </c>
      <c r="E251" s="54">
        <v>11480</v>
      </c>
      <c r="F251" s="54">
        <v>15598</v>
      </c>
      <c r="G251" s="54">
        <v>310</v>
      </c>
      <c r="H251" s="5"/>
      <c r="I251" s="5"/>
      <c r="J251" s="5"/>
      <c r="K251" s="5"/>
      <c r="L251" s="5"/>
    </row>
    <row r="252" spans="1:12" s="5" customFormat="1">
      <c r="A252" s="11" t="s">
        <v>364</v>
      </c>
      <c r="B252" s="15" t="s">
        <v>365</v>
      </c>
      <c r="C252" s="37">
        <f>SUM(C253:C256)</f>
        <v>167246</v>
      </c>
      <c r="D252" s="37">
        <f>SUM(D253:D256)</f>
        <v>155961</v>
      </c>
      <c r="E252" s="37">
        <f>SUM(E253:E256)</f>
        <v>11284</v>
      </c>
      <c r="F252" s="37">
        <f>SUM(F253:F256)</f>
        <v>20862</v>
      </c>
      <c r="G252" s="37">
        <f>SUM(G253:G256)</f>
        <v>1522</v>
      </c>
    </row>
    <row r="253" spans="1:12" ht="25.5">
      <c r="A253" s="16" t="s">
        <v>366</v>
      </c>
      <c r="B253" s="38" t="s">
        <v>367</v>
      </c>
      <c r="C253" s="65">
        <v>6642</v>
      </c>
      <c r="D253" s="66">
        <v>5406</v>
      </c>
      <c r="E253" s="66">
        <v>1235</v>
      </c>
      <c r="F253" s="66">
        <v>116</v>
      </c>
      <c r="G253" s="66">
        <v>31</v>
      </c>
      <c r="H253" s="5"/>
      <c r="I253" s="5"/>
      <c r="J253" s="5"/>
      <c r="K253" s="5"/>
      <c r="L253" s="5"/>
    </row>
    <row r="254" spans="1:12" ht="25.5">
      <c r="A254" s="16" t="s">
        <v>368</v>
      </c>
      <c r="B254" s="38" t="s">
        <v>369</v>
      </c>
      <c r="C254" s="68">
        <v>107393</v>
      </c>
      <c r="D254" s="69">
        <v>101296</v>
      </c>
      <c r="E254" s="69">
        <v>6097</v>
      </c>
      <c r="F254" s="69">
        <v>19185</v>
      </c>
      <c r="G254" s="69">
        <v>1406</v>
      </c>
      <c r="H254" s="5"/>
      <c r="I254" s="5"/>
      <c r="J254" s="5"/>
      <c r="K254" s="5"/>
      <c r="L254" s="5"/>
    </row>
    <row r="255" spans="1:12" ht="25.5">
      <c r="A255" s="16" t="s">
        <v>370</v>
      </c>
      <c r="B255" s="38" t="s">
        <v>371</v>
      </c>
      <c r="C255" s="65">
        <v>971</v>
      </c>
      <c r="D255" s="66">
        <v>872</v>
      </c>
      <c r="E255" s="66">
        <v>99</v>
      </c>
      <c r="F255" s="66">
        <v>119</v>
      </c>
      <c r="G255" s="66">
        <v>11</v>
      </c>
      <c r="H255" s="5"/>
      <c r="I255" s="5"/>
      <c r="J255" s="5"/>
      <c r="K255" s="5"/>
      <c r="L255" s="5"/>
    </row>
    <row r="256" spans="1:12" ht="25.5">
      <c r="A256" s="16" t="s">
        <v>372</v>
      </c>
      <c r="B256" s="14" t="s">
        <v>373</v>
      </c>
      <c r="C256" s="68">
        <v>52240</v>
      </c>
      <c r="D256" s="69">
        <v>48387</v>
      </c>
      <c r="E256" s="69">
        <v>3853</v>
      </c>
      <c r="F256" s="69">
        <v>1442</v>
      </c>
      <c r="G256" s="69">
        <v>74</v>
      </c>
      <c r="H256" s="5"/>
      <c r="I256" s="5"/>
      <c r="J256" s="5"/>
      <c r="K256" s="5"/>
      <c r="L256" s="5"/>
    </row>
    <row r="257" spans="1:12" s="5" customFormat="1">
      <c r="A257" s="11" t="s">
        <v>374</v>
      </c>
      <c r="B257" s="15" t="s">
        <v>375</v>
      </c>
      <c r="C257" s="37">
        <f>SUM(C258:C259)</f>
        <v>20692</v>
      </c>
      <c r="D257" s="37">
        <f>SUM(D258:D259)</f>
        <v>12157</v>
      </c>
      <c r="E257" s="37">
        <f>SUM(E258:E259)</f>
        <v>8535</v>
      </c>
      <c r="F257" s="37">
        <f>SUM(F258:F259)</f>
        <v>3362</v>
      </c>
      <c r="G257" s="37">
        <f>SUM(G258:G259)</f>
        <v>752</v>
      </c>
    </row>
    <row r="258" spans="1:12">
      <c r="A258" s="16" t="s">
        <v>376</v>
      </c>
      <c r="B258" s="38" t="s">
        <v>377</v>
      </c>
      <c r="C258" s="49">
        <v>0</v>
      </c>
      <c r="D258" s="50">
        <v>0</v>
      </c>
      <c r="E258" s="50">
        <v>0</v>
      </c>
      <c r="F258" s="50">
        <v>0</v>
      </c>
      <c r="G258" s="50">
        <v>0</v>
      </c>
      <c r="H258" s="5"/>
      <c r="I258" s="5"/>
      <c r="J258" s="5"/>
      <c r="K258" s="5"/>
      <c r="L258" s="5"/>
    </row>
    <row r="259" spans="1:12" ht="25.5">
      <c r="A259" s="16" t="s">
        <v>378</v>
      </c>
      <c r="B259" s="38" t="s">
        <v>379</v>
      </c>
      <c r="C259" s="51">
        <v>20692</v>
      </c>
      <c r="D259" s="52">
        <v>12157</v>
      </c>
      <c r="E259" s="52">
        <v>8535</v>
      </c>
      <c r="F259" s="52">
        <v>3362</v>
      </c>
      <c r="G259" s="52">
        <v>752</v>
      </c>
      <c r="H259" s="5"/>
      <c r="I259" s="5"/>
      <c r="J259" s="5"/>
      <c r="K259" s="5"/>
      <c r="L259" s="5"/>
    </row>
    <row r="260" spans="1:12" s="5" customFormat="1">
      <c r="A260" s="11">
        <v>1236</v>
      </c>
      <c r="B260" s="15" t="s">
        <v>455</v>
      </c>
      <c r="C260" s="37">
        <f>C261</f>
        <v>893</v>
      </c>
      <c r="D260" s="37">
        <f>D261</f>
        <v>893</v>
      </c>
      <c r="E260" s="37">
        <f>E261</f>
        <v>0</v>
      </c>
      <c r="F260" s="37">
        <f>F261</f>
        <v>223</v>
      </c>
      <c r="G260" s="37">
        <f>G261</f>
        <v>2</v>
      </c>
    </row>
    <row r="261" spans="1:12">
      <c r="A261" s="16">
        <v>123603</v>
      </c>
      <c r="B261" s="38" t="s">
        <v>456</v>
      </c>
      <c r="C261" s="51">
        <v>893</v>
      </c>
      <c r="D261" s="52">
        <v>893</v>
      </c>
      <c r="E261" s="52">
        <v>0</v>
      </c>
      <c r="F261" s="52">
        <v>223</v>
      </c>
      <c r="G261" s="52">
        <v>2</v>
      </c>
      <c r="H261" s="5"/>
      <c r="I261" s="5"/>
      <c r="J261" s="5"/>
      <c r="K261" s="5"/>
      <c r="L261" s="5"/>
    </row>
    <row r="262" spans="1:12" s="5" customFormat="1">
      <c r="A262" s="11" t="s">
        <v>380</v>
      </c>
      <c r="B262" s="15" t="s">
        <v>381</v>
      </c>
      <c r="C262" s="37">
        <f>+C263</f>
        <v>102</v>
      </c>
      <c r="D262" s="37">
        <f t="shared" ref="D262:G262" si="9">+D263</f>
        <v>101</v>
      </c>
      <c r="E262" s="37">
        <f t="shared" si="9"/>
        <v>1</v>
      </c>
      <c r="F262" s="37">
        <f t="shared" si="9"/>
        <v>1</v>
      </c>
      <c r="G262" s="37">
        <f t="shared" si="9"/>
        <v>20</v>
      </c>
    </row>
    <row r="263" spans="1:12">
      <c r="A263" s="16" t="s">
        <v>382</v>
      </c>
      <c r="B263" s="38" t="s">
        <v>383</v>
      </c>
      <c r="C263" s="51">
        <v>102</v>
      </c>
      <c r="D263" s="52">
        <v>101</v>
      </c>
      <c r="E263" s="52">
        <v>1</v>
      </c>
      <c r="F263" s="52">
        <v>1</v>
      </c>
      <c r="G263" s="52">
        <v>20</v>
      </c>
      <c r="H263" s="5"/>
      <c r="I263" s="5"/>
      <c r="J263" s="5"/>
      <c r="K263" s="5"/>
      <c r="L263" s="5"/>
    </row>
    <row r="264" spans="1:12" s="5" customFormat="1">
      <c r="A264" s="13" t="s">
        <v>162</v>
      </c>
      <c r="B264" s="12" t="s">
        <v>384</v>
      </c>
      <c r="C264" s="37">
        <f t="shared" ref="C264:G265" si="10">C265</f>
        <v>8108</v>
      </c>
      <c r="D264" s="37">
        <f t="shared" si="10"/>
        <v>8105</v>
      </c>
      <c r="E264" s="37">
        <f t="shared" si="10"/>
        <v>2</v>
      </c>
      <c r="F264" s="37">
        <f t="shared" si="10"/>
        <v>685</v>
      </c>
      <c r="G264" s="37">
        <f t="shared" si="10"/>
        <v>12371</v>
      </c>
    </row>
    <row r="265" spans="1:12" s="5" customFormat="1">
      <c r="A265" s="11" t="s">
        <v>385</v>
      </c>
      <c r="B265" s="15" t="s">
        <v>386</v>
      </c>
      <c r="C265" s="37">
        <f t="shared" si="10"/>
        <v>8108</v>
      </c>
      <c r="D265" s="37">
        <f t="shared" si="10"/>
        <v>8105</v>
      </c>
      <c r="E265" s="37">
        <f t="shared" si="10"/>
        <v>2</v>
      </c>
      <c r="F265" s="37">
        <f t="shared" si="10"/>
        <v>685</v>
      </c>
      <c r="G265" s="37">
        <f t="shared" si="10"/>
        <v>12371</v>
      </c>
    </row>
    <row r="266" spans="1:12">
      <c r="A266" s="16" t="s">
        <v>387</v>
      </c>
      <c r="B266" s="38" t="s">
        <v>388</v>
      </c>
      <c r="C266" s="51">
        <v>8108</v>
      </c>
      <c r="D266" s="52">
        <v>8105</v>
      </c>
      <c r="E266" s="52">
        <v>2</v>
      </c>
      <c r="F266" s="52">
        <v>685</v>
      </c>
      <c r="G266" s="52">
        <v>12371</v>
      </c>
      <c r="H266" s="5"/>
      <c r="I266" s="5"/>
      <c r="J266" s="5"/>
      <c r="K266" s="5"/>
      <c r="L266" s="5"/>
    </row>
    <row r="267" spans="1:12" s="5" customFormat="1" ht="25.5">
      <c r="A267" s="13" t="s">
        <v>100</v>
      </c>
      <c r="B267" s="12" t="s">
        <v>389</v>
      </c>
      <c r="C267" s="37">
        <f>C268+C273+C275</f>
        <v>102848</v>
      </c>
      <c r="D267" s="37">
        <f>D268+D273+D275</f>
        <v>98719</v>
      </c>
      <c r="E267" s="37">
        <f>E268+E273+E275</f>
        <v>4127</v>
      </c>
      <c r="F267" s="37">
        <f>F268+F273+F275</f>
        <v>20928</v>
      </c>
      <c r="G267" s="37">
        <f>G268+G273+G275</f>
        <v>34341</v>
      </c>
    </row>
    <row r="268" spans="1:12" s="5" customFormat="1">
      <c r="A268" s="11" t="s">
        <v>390</v>
      </c>
      <c r="B268" s="15" t="s">
        <v>391</v>
      </c>
      <c r="C268" s="37">
        <f>SUM(C269:C272)</f>
        <v>95689</v>
      </c>
      <c r="D268" s="37">
        <f>SUM(D269:D272)</f>
        <v>92019</v>
      </c>
      <c r="E268" s="37">
        <f>SUM(E269:E272)</f>
        <v>3669</v>
      </c>
      <c r="F268" s="37">
        <f>SUM(F269:F272)</f>
        <v>19251</v>
      </c>
      <c r="G268" s="37">
        <f>SUM(G269:G272)</f>
        <v>1094</v>
      </c>
    </row>
    <row r="269" spans="1:12">
      <c r="A269" s="16" t="s">
        <v>392</v>
      </c>
      <c r="B269" s="38" t="s">
        <v>393</v>
      </c>
      <c r="C269" s="51">
        <v>188</v>
      </c>
      <c r="D269" s="52">
        <v>169</v>
      </c>
      <c r="E269" s="52">
        <v>19</v>
      </c>
      <c r="F269" s="52">
        <v>23</v>
      </c>
      <c r="G269" s="52">
        <v>9</v>
      </c>
      <c r="H269" s="5"/>
      <c r="I269" s="5"/>
      <c r="J269" s="5"/>
      <c r="K269" s="5"/>
      <c r="L269" s="5"/>
    </row>
    <row r="270" spans="1:12">
      <c r="A270" s="16" t="s">
        <v>394</v>
      </c>
      <c r="B270" s="38" t="s">
        <v>395</v>
      </c>
      <c r="C270" s="53">
        <v>349</v>
      </c>
      <c r="D270" s="54">
        <v>302</v>
      </c>
      <c r="E270" s="54">
        <v>46</v>
      </c>
      <c r="F270" s="54">
        <v>29</v>
      </c>
      <c r="G270" s="54">
        <v>13</v>
      </c>
      <c r="H270" s="5"/>
      <c r="I270" s="5"/>
      <c r="J270" s="5"/>
      <c r="K270" s="5"/>
      <c r="L270" s="5"/>
    </row>
    <row r="271" spans="1:12">
      <c r="A271" s="16" t="s">
        <v>396</v>
      </c>
      <c r="B271" s="38" t="s">
        <v>397</v>
      </c>
      <c r="C271" s="53">
        <v>0</v>
      </c>
      <c r="D271" s="54">
        <v>0</v>
      </c>
      <c r="E271" s="54">
        <v>0</v>
      </c>
      <c r="F271" s="54">
        <v>0</v>
      </c>
      <c r="G271" s="54">
        <v>0</v>
      </c>
      <c r="H271" s="5"/>
      <c r="I271" s="5"/>
      <c r="J271" s="5"/>
      <c r="K271" s="5"/>
      <c r="L271" s="5"/>
    </row>
    <row r="272" spans="1:12">
      <c r="A272" s="16" t="s">
        <v>398</v>
      </c>
      <c r="B272" s="38" t="s">
        <v>399</v>
      </c>
      <c r="C272" s="51">
        <v>95152</v>
      </c>
      <c r="D272" s="52">
        <v>91548</v>
      </c>
      <c r="E272" s="52">
        <v>3604</v>
      </c>
      <c r="F272" s="52">
        <v>19199</v>
      </c>
      <c r="G272" s="52">
        <v>1072</v>
      </c>
      <c r="H272" s="5"/>
      <c r="I272" s="5"/>
      <c r="J272" s="5"/>
      <c r="K272" s="5"/>
      <c r="L272" s="5"/>
    </row>
    <row r="273" spans="1:12" s="5" customFormat="1">
      <c r="A273" s="11" t="s">
        <v>400</v>
      </c>
      <c r="B273" s="15" t="s">
        <v>401</v>
      </c>
      <c r="C273" s="37">
        <f>C274</f>
        <v>6483</v>
      </c>
      <c r="D273" s="37">
        <f>D274</f>
        <v>6065</v>
      </c>
      <c r="E273" s="37">
        <f>E274</f>
        <v>418</v>
      </c>
      <c r="F273" s="37">
        <f>F274</f>
        <v>1505</v>
      </c>
      <c r="G273" s="37">
        <f>G274</f>
        <v>32884</v>
      </c>
    </row>
    <row r="274" spans="1:12" ht="25.5">
      <c r="A274" s="16" t="s">
        <v>402</v>
      </c>
      <c r="B274" s="38" t="s">
        <v>403</v>
      </c>
      <c r="C274" s="51">
        <v>6483</v>
      </c>
      <c r="D274" s="52">
        <v>6065</v>
      </c>
      <c r="E274" s="52">
        <v>418</v>
      </c>
      <c r="F274" s="52">
        <v>1505</v>
      </c>
      <c r="G274" s="52">
        <v>32884</v>
      </c>
      <c r="H274" s="5"/>
      <c r="I274" s="5"/>
      <c r="J274" s="5"/>
      <c r="K274" s="5"/>
      <c r="L274" s="5"/>
    </row>
    <row r="275" spans="1:12" s="5" customFormat="1">
      <c r="A275" s="11" t="s">
        <v>404</v>
      </c>
      <c r="B275" s="15" t="s">
        <v>405</v>
      </c>
      <c r="C275" s="37">
        <f>SUM(C276:C277)</f>
        <v>676</v>
      </c>
      <c r="D275" s="37">
        <f>SUM(D276:D277)</f>
        <v>635</v>
      </c>
      <c r="E275" s="37">
        <f>SUM(E276:E277)</f>
        <v>40</v>
      </c>
      <c r="F275" s="37">
        <f>SUM(F276:F277)</f>
        <v>172</v>
      </c>
      <c r="G275" s="37">
        <f>SUM(G276:G277)</f>
        <v>363</v>
      </c>
    </row>
    <row r="276" spans="1:12">
      <c r="A276" s="16" t="s">
        <v>406</v>
      </c>
      <c r="B276" s="38" t="s">
        <v>407</v>
      </c>
      <c r="C276" s="51">
        <v>23</v>
      </c>
      <c r="D276" s="52">
        <v>20</v>
      </c>
      <c r="E276" s="52">
        <v>3</v>
      </c>
      <c r="F276" s="52">
        <v>3</v>
      </c>
      <c r="G276" s="52">
        <v>4</v>
      </c>
      <c r="H276" s="5"/>
      <c r="I276" s="5"/>
      <c r="J276" s="5"/>
      <c r="K276" s="5"/>
      <c r="L276" s="5"/>
    </row>
    <row r="277" spans="1:12">
      <c r="A277" s="16" t="s">
        <v>408</v>
      </c>
      <c r="B277" s="38" t="s">
        <v>409</v>
      </c>
      <c r="C277" s="53">
        <v>653</v>
      </c>
      <c r="D277" s="54">
        <v>615</v>
      </c>
      <c r="E277" s="54">
        <v>37</v>
      </c>
      <c r="F277" s="54">
        <v>169</v>
      </c>
      <c r="G277" s="54">
        <v>359</v>
      </c>
      <c r="H277" s="5"/>
      <c r="I277" s="5"/>
      <c r="J277" s="5"/>
      <c r="K277" s="5"/>
      <c r="L277" s="5"/>
    </row>
    <row r="278" spans="1:12" s="5" customFormat="1" ht="25.5">
      <c r="A278" s="13" t="s">
        <v>272</v>
      </c>
      <c r="B278" s="12" t="s">
        <v>410</v>
      </c>
      <c r="C278" s="37">
        <f t="shared" ref="C278:G278" si="11">C279+C285+C287+C295</f>
        <v>874086</v>
      </c>
      <c r="D278" s="37">
        <f t="shared" si="11"/>
        <v>845889</v>
      </c>
      <c r="E278" s="37">
        <f t="shared" si="11"/>
        <v>28200</v>
      </c>
      <c r="F278" s="37">
        <f t="shared" si="11"/>
        <v>421238</v>
      </c>
      <c r="G278" s="37">
        <f t="shared" si="11"/>
        <v>27941</v>
      </c>
    </row>
    <row r="279" spans="1:12" s="5" customFormat="1">
      <c r="A279" s="11" t="s">
        <v>411</v>
      </c>
      <c r="B279" s="15" t="s">
        <v>412</v>
      </c>
      <c r="C279" s="37">
        <f>SUM(C280:C284)</f>
        <v>2981</v>
      </c>
      <c r="D279" s="37">
        <f>SUM(D280:D284)</f>
        <v>2981</v>
      </c>
      <c r="E279" s="37">
        <f>SUM(E280:E284)</f>
        <v>0</v>
      </c>
      <c r="F279" s="37">
        <f>SUM(F280:F284)</f>
        <v>550</v>
      </c>
      <c r="G279" s="37">
        <f>SUM(G280:G284)</f>
        <v>187</v>
      </c>
    </row>
    <row r="280" spans="1:12">
      <c r="A280" s="16" t="s">
        <v>413</v>
      </c>
      <c r="B280" s="38" t="s">
        <v>414</v>
      </c>
      <c r="C280" s="51">
        <v>9</v>
      </c>
      <c r="D280" s="52">
        <v>9</v>
      </c>
      <c r="E280" s="52">
        <v>0</v>
      </c>
      <c r="F280" s="52">
        <v>9</v>
      </c>
      <c r="G280" s="52">
        <v>4</v>
      </c>
      <c r="H280" s="5"/>
      <c r="I280" s="5"/>
      <c r="J280" s="5"/>
      <c r="K280" s="5"/>
      <c r="L280" s="5"/>
    </row>
    <row r="281" spans="1:12">
      <c r="A281" s="16" t="s">
        <v>415</v>
      </c>
      <c r="B281" s="38" t="s">
        <v>416</v>
      </c>
      <c r="C281" s="53">
        <v>1</v>
      </c>
      <c r="D281" s="54">
        <v>1</v>
      </c>
      <c r="E281" s="54">
        <v>0</v>
      </c>
      <c r="F281" s="54">
        <v>1</v>
      </c>
      <c r="G281" s="54">
        <v>2</v>
      </c>
      <c r="H281" s="5"/>
      <c r="I281" s="5"/>
      <c r="J281" s="5"/>
      <c r="K281" s="5"/>
      <c r="L281" s="5"/>
    </row>
    <row r="282" spans="1:12">
      <c r="A282" s="16" t="s">
        <v>417</v>
      </c>
      <c r="B282" s="38" t="s">
        <v>418</v>
      </c>
      <c r="C282" s="53">
        <v>660</v>
      </c>
      <c r="D282" s="54">
        <v>660</v>
      </c>
      <c r="E282" s="54">
        <v>0</v>
      </c>
      <c r="F282" s="54">
        <v>283</v>
      </c>
      <c r="G282" s="54">
        <v>134</v>
      </c>
      <c r="H282" s="5"/>
      <c r="I282" s="5"/>
      <c r="J282" s="5"/>
      <c r="K282" s="5"/>
      <c r="L282" s="5"/>
    </row>
    <row r="283" spans="1:12">
      <c r="A283" s="16" t="s">
        <v>419</v>
      </c>
      <c r="B283" s="38" t="s">
        <v>420</v>
      </c>
      <c r="C283" s="53">
        <v>2311</v>
      </c>
      <c r="D283" s="54">
        <v>2311</v>
      </c>
      <c r="E283" s="54">
        <v>0</v>
      </c>
      <c r="F283" s="54">
        <v>257</v>
      </c>
      <c r="G283" s="54">
        <v>47</v>
      </c>
      <c r="H283" s="5"/>
      <c r="I283" s="5"/>
      <c r="J283" s="5"/>
      <c r="K283" s="5"/>
      <c r="L283" s="5"/>
    </row>
    <row r="284" spans="1:12">
      <c r="A284" s="16" t="s">
        <v>421</v>
      </c>
      <c r="B284" s="38" t="s">
        <v>422</v>
      </c>
      <c r="C284" s="57">
        <v>0</v>
      </c>
      <c r="D284" s="57">
        <v>0</v>
      </c>
      <c r="E284" s="57">
        <v>0</v>
      </c>
      <c r="F284" s="57">
        <v>0</v>
      </c>
      <c r="G284" s="57">
        <v>0</v>
      </c>
      <c r="H284" s="5"/>
      <c r="I284" s="5"/>
      <c r="J284" s="5"/>
      <c r="K284" s="5"/>
      <c r="L284" s="5"/>
    </row>
    <row r="285" spans="1:12" s="5" customFormat="1" ht="25.5">
      <c r="A285" s="11" t="s">
        <v>423</v>
      </c>
      <c r="B285" s="15" t="s">
        <v>424</v>
      </c>
      <c r="C285" s="37">
        <f>C286</f>
        <v>5294</v>
      </c>
      <c r="D285" s="37">
        <f>D286</f>
        <v>5273</v>
      </c>
      <c r="E285" s="37">
        <f>E286</f>
        <v>21</v>
      </c>
      <c r="F285" s="37">
        <f>F286</f>
        <v>86</v>
      </c>
      <c r="G285" s="37">
        <f>G286</f>
        <v>70</v>
      </c>
    </row>
    <row r="286" spans="1:12">
      <c r="A286" s="16" t="s">
        <v>425</v>
      </c>
      <c r="B286" s="38" t="s">
        <v>426</v>
      </c>
      <c r="C286" s="51">
        <v>5294</v>
      </c>
      <c r="D286" s="52">
        <v>5273</v>
      </c>
      <c r="E286" s="52">
        <v>21</v>
      </c>
      <c r="F286" s="52">
        <v>86</v>
      </c>
      <c r="G286" s="52">
        <v>70</v>
      </c>
      <c r="H286" s="5"/>
      <c r="I286" s="5"/>
      <c r="J286" s="5"/>
      <c r="K286" s="5"/>
      <c r="L286" s="5"/>
    </row>
    <row r="287" spans="1:12" s="5" customFormat="1">
      <c r="A287" s="11" t="s">
        <v>427</v>
      </c>
      <c r="B287" s="15" t="s">
        <v>428</v>
      </c>
      <c r="C287" s="37">
        <f>SUM(C288:C294)</f>
        <v>789326</v>
      </c>
      <c r="D287" s="37">
        <f>SUM(D288:D294)</f>
        <v>762000</v>
      </c>
      <c r="E287" s="37">
        <f>SUM(E288:E294)</f>
        <v>27328</v>
      </c>
      <c r="F287" s="37">
        <f>SUM(F288:F294)</f>
        <v>413222</v>
      </c>
      <c r="G287" s="37">
        <f>SUM(G288:G294)</f>
        <v>21371</v>
      </c>
    </row>
    <row r="288" spans="1:12">
      <c r="A288" s="16" t="s">
        <v>429</v>
      </c>
      <c r="B288" s="38" t="s">
        <v>430</v>
      </c>
      <c r="C288" s="51">
        <v>146266</v>
      </c>
      <c r="D288" s="52">
        <v>142531</v>
      </c>
      <c r="E288" s="52">
        <v>3736</v>
      </c>
      <c r="F288" s="52">
        <v>73513</v>
      </c>
      <c r="G288" s="52">
        <v>830</v>
      </c>
      <c r="H288" s="5"/>
      <c r="I288" s="5"/>
      <c r="J288" s="5"/>
      <c r="K288" s="5"/>
      <c r="L288" s="5"/>
    </row>
    <row r="289" spans="1:12">
      <c r="A289" s="16" t="s">
        <v>431</v>
      </c>
      <c r="B289" s="38" t="s">
        <v>432</v>
      </c>
      <c r="C289" s="51">
        <v>637892</v>
      </c>
      <c r="D289" s="52">
        <v>615020</v>
      </c>
      <c r="E289" s="52">
        <v>22872</v>
      </c>
      <c r="F289" s="52">
        <v>339160</v>
      </c>
      <c r="G289" s="52">
        <v>3753</v>
      </c>
      <c r="H289" s="5"/>
      <c r="I289" s="5"/>
      <c r="J289" s="5"/>
      <c r="K289" s="5"/>
      <c r="L289" s="5"/>
    </row>
    <row r="290" spans="1:12">
      <c r="A290" s="16" t="s">
        <v>433</v>
      </c>
      <c r="B290" s="38" t="s">
        <v>434</v>
      </c>
      <c r="C290" s="57">
        <v>1138</v>
      </c>
      <c r="D290" s="57">
        <v>1138</v>
      </c>
      <c r="E290" s="57">
        <v>0</v>
      </c>
      <c r="F290" s="57">
        <v>488</v>
      </c>
      <c r="G290" s="57">
        <v>4</v>
      </c>
      <c r="H290" s="5"/>
      <c r="I290" s="5"/>
      <c r="J290" s="5"/>
      <c r="K290" s="5"/>
      <c r="L290" s="5"/>
    </row>
    <row r="291" spans="1:12" ht="25.5">
      <c r="A291" s="16" t="s">
        <v>435</v>
      </c>
      <c r="B291" s="38" t="s">
        <v>436</v>
      </c>
      <c r="C291" s="65">
        <v>0</v>
      </c>
      <c r="D291" s="66">
        <v>0</v>
      </c>
      <c r="E291" s="66">
        <v>0</v>
      </c>
      <c r="F291" s="66">
        <v>0</v>
      </c>
      <c r="G291" s="66">
        <v>0</v>
      </c>
      <c r="H291" s="5"/>
      <c r="I291" s="5"/>
      <c r="J291" s="5"/>
      <c r="K291" s="5"/>
      <c r="L291" s="5"/>
    </row>
    <row r="292" spans="1:12" ht="25.5">
      <c r="A292" s="16" t="s">
        <v>437</v>
      </c>
      <c r="B292" s="38" t="s">
        <v>438</v>
      </c>
      <c r="C292" s="68">
        <v>686</v>
      </c>
      <c r="D292" s="69">
        <v>480</v>
      </c>
      <c r="E292" s="69">
        <v>206</v>
      </c>
      <c r="F292" s="69">
        <v>0</v>
      </c>
      <c r="G292" s="69">
        <v>457</v>
      </c>
      <c r="H292" s="5"/>
      <c r="I292" s="5"/>
      <c r="J292" s="5"/>
      <c r="K292" s="5"/>
      <c r="L292" s="5"/>
    </row>
    <row r="293" spans="1:12" ht="25.5">
      <c r="A293" s="16" t="s">
        <v>439</v>
      </c>
      <c r="B293" s="38" t="s">
        <v>440</v>
      </c>
      <c r="C293" s="57">
        <v>3191</v>
      </c>
      <c r="D293" s="57">
        <v>2731</v>
      </c>
      <c r="E293" s="57">
        <v>461</v>
      </c>
      <c r="F293" s="57">
        <v>13</v>
      </c>
      <c r="G293" s="57">
        <v>16305</v>
      </c>
      <c r="H293" s="5"/>
      <c r="I293" s="5"/>
      <c r="J293" s="5"/>
      <c r="K293" s="5"/>
      <c r="L293" s="5"/>
    </row>
    <row r="294" spans="1:12" ht="25.5">
      <c r="A294" s="16" t="s">
        <v>441</v>
      </c>
      <c r="B294" s="38" t="s">
        <v>442</v>
      </c>
      <c r="C294" s="57">
        <v>153</v>
      </c>
      <c r="D294" s="57">
        <v>100</v>
      </c>
      <c r="E294" s="57">
        <v>53</v>
      </c>
      <c r="F294" s="57">
        <v>48</v>
      </c>
      <c r="G294" s="57">
        <v>22</v>
      </c>
      <c r="H294" s="5"/>
      <c r="I294" s="5"/>
      <c r="J294" s="5"/>
      <c r="K294" s="5"/>
      <c r="L294" s="5"/>
    </row>
    <row r="295" spans="1:12" s="5" customFormat="1">
      <c r="A295" s="40">
        <v>2151</v>
      </c>
      <c r="B295" s="12" t="s">
        <v>584</v>
      </c>
      <c r="C295" s="58">
        <f>SUM(C296)</f>
        <v>76485</v>
      </c>
      <c r="D295" s="58">
        <f t="shared" ref="D295:G295" si="12">SUM(D296)</f>
        <v>75635</v>
      </c>
      <c r="E295" s="58">
        <f t="shared" si="12"/>
        <v>851</v>
      </c>
      <c r="F295" s="58">
        <f t="shared" si="12"/>
        <v>7380</v>
      </c>
      <c r="G295" s="58">
        <f t="shared" si="12"/>
        <v>6313</v>
      </c>
    </row>
    <row r="296" spans="1:12">
      <c r="A296" s="41">
        <v>215115</v>
      </c>
      <c r="B296" s="17" t="s">
        <v>583</v>
      </c>
      <c r="C296" s="51">
        <v>76485</v>
      </c>
      <c r="D296" s="52">
        <v>75635</v>
      </c>
      <c r="E296" s="52">
        <v>851</v>
      </c>
      <c r="F296" s="52">
        <v>7380</v>
      </c>
      <c r="G296" s="52">
        <v>6313</v>
      </c>
      <c r="H296" s="5"/>
      <c r="I296" s="5"/>
      <c r="J296" s="5"/>
      <c r="K296" s="5"/>
      <c r="L296" s="5"/>
    </row>
    <row r="297" spans="1:12">
      <c r="A297" s="42"/>
      <c r="B297" s="43"/>
    </row>
    <row r="298" spans="1:12">
      <c r="A298" s="42"/>
      <c r="B298" s="43"/>
    </row>
  </sheetData>
  <mergeCells count="2">
    <mergeCell ref="A1:A2"/>
    <mergeCell ref="B1:B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2021_június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GYSE_2007_12.xls</dc:title>
  <dc:creator>Admin</dc:creator>
  <cp:lastModifiedBy>Laci</cp:lastModifiedBy>
  <cp:lastPrinted>2018-03-28T11:55:25Z</cp:lastPrinted>
  <dcterms:created xsi:type="dcterms:W3CDTF">2008-03-05T15:00:49Z</dcterms:created>
  <dcterms:modified xsi:type="dcterms:W3CDTF">2021-12-15T11:43:38Z</dcterms:modified>
</cp:coreProperties>
</file>